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OA FINANCIERA 2024\"/>
    </mc:Choice>
  </mc:AlternateContent>
  <bookViews>
    <workbookView xWindow="0" yWindow="0" windowWidth="19200" windowHeight="11595" activeTab="1"/>
  </bookViews>
  <sheets>
    <sheet name="Formulario PPGR8" sheetId="3" r:id="rId1"/>
    <sheet name="Planilla de Ejecucion " sheetId="2" r:id="rId2"/>
  </sheets>
  <externalReferences>
    <externalReference r:id="rId3"/>
  </externalReferences>
  <definedNames>
    <definedName name="_xlnm._FilterDatabase" localSheetId="0" hidden="1">'Formulario PPGR8'!$A$16:$K$328</definedName>
    <definedName name="CodigoActividad">'[1]Formulario PPGR2'!$H$9:$H$534</definedName>
    <definedName name="Ls_LinesEstategica">[1]Obj!$B$6:$B$9</definedName>
    <definedName name="Ls_Medio_Verificacion">[1]Catalogo!$B$187:$B$206</definedName>
    <definedName name="ls_Regiones">[1]Catalogo!$B$10:$B$19</definedName>
    <definedName name="ls_TiposAcciones">[1]Catalogo!$G$11:$G$14</definedName>
    <definedName name="lsFuentesFinanciamiento">[1]LSIns!$F$5:$F$8</definedName>
    <definedName name="lsInsumos">[1]LSIns!$B$5:$B$45</definedName>
    <definedName name="lsInsumosEquipos">[1]LSIns!$F$16:$F$31</definedName>
    <definedName name="LsTipoEESS">[1]Catalogo!$D$11:$D$16</definedName>
    <definedName name="lsTipoIntervencion">[1]Catalogo!$G$19:$G$24</definedName>
    <definedName name="Obj1.10">[1]Obj!#REF!</definedName>
    <definedName name="Obj1.3">[1]Obj!#REF!</definedName>
    <definedName name="Obj1.4">[1]Obj!#REF!</definedName>
    <definedName name="Obj1.5">[1]Obj!#REF!</definedName>
    <definedName name="Obj1.6">[1]Obj!#REF!</definedName>
    <definedName name="Obj1.7">[1]Obj!#REF!</definedName>
    <definedName name="Obj1.8">[1]Obj!#REF!</definedName>
    <definedName name="Obj1.9">[1]Obj!#REF!</definedName>
    <definedName name="Periodo_POA">[1]Catalogo!$B$3:$B$6</definedName>
    <definedName name="Productos">'[1]Formulario PPGR1'!$K$9:$K$134</definedName>
    <definedName name="Provincias">[1]Prov!$F$2:$F$33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8" i="3" l="1"/>
  <c r="I327" i="3"/>
  <c r="H327" i="3"/>
  <c r="H326" i="3" s="1"/>
  <c r="H325" i="3" s="1"/>
  <c r="G327" i="3"/>
  <c r="I326" i="3"/>
  <c r="I325" i="3" s="1"/>
  <c r="G326" i="3"/>
  <c r="G325" i="3" s="1"/>
  <c r="J324" i="3"/>
  <c r="J323" i="3" s="1"/>
  <c r="I323" i="3"/>
  <c r="H323" i="3"/>
  <c r="G323" i="3"/>
  <c r="J322" i="3"/>
  <c r="I321" i="3"/>
  <c r="H321" i="3"/>
  <c r="G321" i="3"/>
  <c r="J320" i="3"/>
  <c r="J319" i="3"/>
  <c r="I319" i="3"/>
  <c r="H319" i="3"/>
  <c r="H315" i="3" s="1"/>
  <c r="G319" i="3"/>
  <c r="J318" i="3"/>
  <c r="J317" i="3"/>
  <c r="J316" i="3" s="1"/>
  <c r="I316" i="3"/>
  <c r="I315" i="3" s="1"/>
  <c r="H316" i="3"/>
  <c r="G316" i="3"/>
  <c r="G315" i="3" s="1"/>
  <c r="J314" i="3"/>
  <c r="J313" i="3" s="1"/>
  <c r="J312" i="3" s="1"/>
  <c r="I313" i="3"/>
  <c r="I312" i="3" s="1"/>
  <c r="H313" i="3"/>
  <c r="G313" i="3"/>
  <c r="G312" i="3" s="1"/>
  <c r="H312" i="3"/>
  <c r="J311" i="3"/>
  <c r="J310" i="3" s="1"/>
  <c r="I310" i="3"/>
  <c r="H310" i="3"/>
  <c r="G310" i="3"/>
  <c r="J309" i="3"/>
  <c r="J308" i="3" s="1"/>
  <c r="I308" i="3"/>
  <c r="H308" i="3"/>
  <c r="G308" i="3"/>
  <c r="J307" i="3"/>
  <c r="J306" i="3"/>
  <c r="I306" i="3"/>
  <c r="H306" i="3"/>
  <c r="G306" i="3"/>
  <c r="J305" i="3"/>
  <c r="J304" i="3" s="1"/>
  <c r="J303" i="3" s="1"/>
  <c r="I304" i="3"/>
  <c r="H304" i="3"/>
  <c r="H303" i="3" s="1"/>
  <c r="G304" i="3"/>
  <c r="I303" i="3"/>
  <c r="G303" i="3"/>
  <c r="J302" i="3"/>
  <c r="J301" i="3" s="1"/>
  <c r="I301" i="3"/>
  <c r="H301" i="3"/>
  <c r="G301" i="3"/>
  <c r="J300" i="3"/>
  <c r="J299" i="3" s="1"/>
  <c r="I299" i="3"/>
  <c r="I296" i="3" s="1"/>
  <c r="H299" i="3"/>
  <c r="G299" i="3"/>
  <c r="J298" i="3"/>
  <c r="I297" i="3"/>
  <c r="H297" i="3"/>
  <c r="G297" i="3"/>
  <c r="G296" i="3"/>
  <c r="J295" i="3"/>
  <c r="I294" i="3"/>
  <c r="H294" i="3"/>
  <c r="G294" i="3"/>
  <c r="J293" i="3"/>
  <c r="J292" i="3"/>
  <c r="I292" i="3"/>
  <c r="I291" i="3" s="1"/>
  <c r="H292" i="3"/>
  <c r="G292" i="3"/>
  <c r="G291" i="3" s="1"/>
  <c r="H291" i="3"/>
  <c r="J290" i="3"/>
  <c r="J289" i="3"/>
  <c r="I289" i="3"/>
  <c r="H289" i="3"/>
  <c r="G289" i="3"/>
  <c r="J288" i="3"/>
  <c r="J287" i="3" s="1"/>
  <c r="J284" i="3" s="1"/>
  <c r="I287" i="3"/>
  <c r="H287" i="3"/>
  <c r="H284" i="3" s="1"/>
  <c r="G287" i="3"/>
  <c r="J286" i="3"/>
  <c r="J285" i="3" s="1"/>
  <c r="I285" i="3"/>
  <c r="I284" i="3" s="1"/>
  <c r="H285" i="3"/>
  <c r="G285" i="3"/>
  <c r="J283" i="3"/>
  <c r="J282" i="3" s="1"/>
  <c r="I282" i="3"/>
  <c r="H282" i="3"/>
  <c r="G282" i="3"/>
  <c r="J281" i="3"/>
  <c r="I280" i="3"/>
  <c r="H280" i="3"/>
  <c r="G280" i="3"/>
  <c r="J279" i="3"/>
  <c r="J278" i="3"/>
  <c r="I278" i="3"/>
  <c r="H278" i="3"/>
  <c r="G278" i="3"/>
  <c r="J277" i="3"/>
  <c r="I276" i="3"/>
  <c r="H276" i="3"/>
  <c r="G276" i="3"/>
  <c r="J275" i="3"/>
  <c r="J274" i="3" s="1"/>
  <c r="I274" i="3"/>
  <c r="I273" i="3" s="1"/>
  <c r="I272" i="3" s="1"/>
  <c r="H274" i="3"/>
  <c r="G274" i="3"/>
  <c r="H273" i="3"/>
  <c r="J271" i="3"/>
  <c r="I270" i="3"/>
  <c r="H270" i="3"/>
  <c r="G270" i="3"/>
  <c r="J269" i="3"/>
  <c r="J268" i="3" s="1"/>
  <c r="I268" i="3"/>
  <c r="I267" i="3" s="1"/>
  <c r="H268" i="3"/>
  <c r="G268" i="3"/>
  <c r="G267" i="3" s="1"/>
  <c r="H267" i="3"/>
  <c r="J266" i="3"/>
  <c r="J265" i="3" s="1"/>
  <c r="I265" i="3"/>
  <c r="I264" i="3" s="1"/>
  <c r="H265" i="3"/>
  <c r="G265" i="3"/>
  <c r="G264" i="3" s="1"/>
  <c r="J264" i="3"/>
  <c r="H264" i="3"/>
  <c r="J263" i="3"/>
  <c r="J262" i="3" s="1"/>
  <c r="I262" i="3"/>
  <c r="H262" i="3"/>
  <c r="G262" i="3"/>
  <c r="J261" i="3"/>
  <c r="J260" i="3"/>
  <c r="I260" i="3"/>
  <c r="H260" i="3"/>
  <c r="G260" i="3"/>
  <c r="J259" i="3"/>
  <c r="J258" i="3"/>
  <c r="J257" i="3" s="1"/>
  <c r="I257" i="3"/>
  <c r="H257" i="3"/>
  <c r="G257" i="3"/>
  <c r="G256" i="3" s="1"/>
  <c r="J256" i="3"/>
  <c r="H256" i="3"/>
  <c r="G255" i="3"/>
  <c r="J254" i="3"/>
  <c r="J253" i="3"/>
  <c r="I253" i="3"/>
  <c r="H253" i="3"/>
  <c r="G253" i="3"/>
  <c r="J252" i="3"/>
  <c r="I251" i="3"/>
  <c r="H251" i="3"/>
  <c r="G251" i="3"/>
  <c r="J251" i="3" s="1"/>
  <c r="J250" i="3"/>
  <c r="I249" i="3"/>
  <c r="H249" i="3"/>
  <c r="J249" i="3" s="1"/>
  <c r="G249" i="3"/>
  <c r="J248" i="3"/>
  <c r="I247" i="3"/>
  <c r="H247" i="3"/>
  <c r="G247" i="3"/>
  <c r="J247" i="3" s="1"/>
  <c r="J246" i="3"/>
  <c r="I245" i="3"/>
  <c r="H245" i="3"/>
  <c r="J245" i="3" s="1"/>
  <c r="G245" i="3"/>
  <c r="J244" i="3"/>
  <c r="J243" i="3"/>
  <c r="I242" i="3"/>
  <c r="H242" i="3"/>
  <c r="G242" i="3"/>
  <c r="J242" i="3" s="1"/>
  <c r="J241" i="3"/>
  <c r="J240" i="3"/>
  <c r="J239" i="3"/>
  <c r="J238" i="3" s="1"/>
  <c r="I239" i="3"/>
  <c r="H239" i="3"/>
  <c r="G239" i="3"/>
  <c r="I238" i="3"/>
  <c r="J237" i="3"/>
  <c r="J236" i="3"/>
  <c r="J235" i="3"/>
  <c r="J234" i="3"/>
  <c r="I233" i="3"/>
  <c r="H233" i="3"/>
  <c r="G233" i="3"/>
  <c r="J232" i="3"/>
  <c r="J231" i="3"/>
  <c r="J230" i="3"/>
  <c r="J229" i="3"/>
  <c r="J228" i="3"/>
  <c r="J227" i="3"/>
  <c r="J226" i="3"/>
  <c r="I226" i="3"/>
  <c r="I225" i="3" s="1"/>
  <c r="H226" i="3"/>
  <c r="G226" i="3"/>
  <c r="G225" i="3" s="1"/>
  <c r="H225" i="3"/>
  <c r="J224" i="3"/>
  <c r="J223" i="3" s="1"/>
  <c r="I223" i="3"/>
  <c r="H223" i="3"/>
  <c r="G223" i="3"/>
  <c r="J222" i="3"/>
  <c r="J221" i="3"/>
  <c r="J220" i="3"/>
  <c r="I219" i="3"/>
  <c r="H219" i="3"/>
  <c r="G219" i="3"/>
  <c r="J218" i="3"/>
  <c r="J217" i="3"/>
  <c r="J216" i="3"/>
  <c r="J215" i="3" s="1"/>
  <c r="I215" i="3"/>
  <c r="H215" i="3"/>
  <c r="G215" i="3"/>
  <c r="G210" i="3" s="1"/>
  <c r="J214" i="3"/>
  <c r="J213" i="3"/>
  <c r="J212" i="3"/>
  <c r="J211" i="3"/>
  <c r="I211" i="3"/>
  <c r="H211" i="3"/>
  <c r="G211" i="3"/>
  <c r="I210" i="3"/>
  <c r="J209" i="3"/>
  <c r="J208" i="3"/>
  <c r="I208" i="3"/>
  <c r="H208" i="3"/>
  <c r="G208" i="3"/>
  <c r="J207" i="3"/>
  <c r="J206" i="3"/>
  <c r="I206" i="3"/>
  <c r="H206" i="3"/>
  <c r="G206" i="3"/>
  <c r="J205" i="3"/>
  <c r="J204" i="3"/>
  <c r="I204" i="3"/>
  <c r="H204" i="3"/>
  <c r="G204" i="3"/>
  <c r="J203" i="3"/>
  <c r="J202" i="3" s="1"/>
  <c r="J201" i="3" s="1"/>
  <c r="I202" i="3"/>
  <c r="H202" i="3"/>
  <c r="G202" i="3"/>
  <c r="G201" i="3" s="1"/>
  <c r="H201" i="3"/>
  <c r="J200" i="3"/>
  <c r="J199" i="3" s="1"/>
  <c r="J198" i="3" s="1"/>
  <c r="I199" i="3"/>
  <c r="I198" i="3" s="1"/>
  <c r="H199" i="3"/>
  <c r="G199" i="3"/>
  <c r="G198" i="3" s="1"/>
  <c r="H198" i="3"/>
  <c r="J197" i="3"/>
  <c r="J196" i="3" s="1"/>
  <c r="I196" i="3"/>
  <c r="H196" i="3"/>
  <c r="G196" i="3"/>
  <c r="J195" i="3"/>
  <c r="J194" i="3"/>
  <c r="I194" i="3"/>
  <c r="H194" i="3"/>
  <c r="G194" i="3"/>
  <c r="J193" i="3"/>
  <c r="J192" i="3"/>
  <c r="I192" i="3"/>
  <c r="H192" i="3"/>
  <c r="G192" i="3"/>
  <c r="J191" i="3"/>
  <c r="J190" i="3"/>
  <c r="J189" i="3" s="1"/>
  <c r="I190" i="3"/>
  <c r="H190" i="3"/>
  <c r="H189" i="3" s="1"/>
  <c r="G190" i="3"/>
  <c r="I189" i="3"/>
  <c r="G189" i="3"/>
  <c r="J188" i="3"/>
  <c r="J187" i="3"/>
  <c r="I187" i="3"/>
  <c r="H187" i="3"/>
  <c r="G187" i="3"/>
  <c r="J186" i="3"/>
  <c r="J185" i="3" s="1"/>
  <c r="I185" i="3"/>
  <c r="H185" i="3"/>
  <c r="G185" i="3"/>
  <c r="J184" i="3"/>
  <c r="J183" i="3"/>
  <c r="I183" i="3"/>
  <c r="H183" i="3"/>
  <c r="H180" i="3" s="1"/>
  <c r="G183" i="3"/>
  <c r="J182" i="3"/>
  <c r="J181" i="3" s="1"/>
  <c r="I181" i="3"/>
  <c r="H181" i="3"/>
  <c r="G181" i="3"/>
  <c r="J180" i="3"/>
  <c r="J179" i="3"/>
  <c r="J178" i="3" s="1"/>
  <c r="I178" i="3"/>
  <c r="H178" i="3"/>
  <c r="G178" i="3"/>
  <c r="J177" i="3"/>
  <c r="J176" i="3"/>
  <c r="I175" i="3"/>
  <c r="H175" i="3"/>
  <c r="H172" i="3" s="1"/>
  <c r="G175" i="3"/>
  <c r="J174" i="3"/>
  <c r="J173" i="3" s="1"/>
  <c r="I173" i="3"/>
  <c r="I172" i="3" s="1"/>
  <c r="H173" i="3"/>
  <c r="G173" i="3"/>
  <c r="G172" i="3" s="1"/>
  <c r="J170" i="3"/>
  <c r="J169" i="3"/>
  <c r="J168" i="3"/>
  <c r="I168" i="3"/>
  <c r="H168" i="3"/>
  <c r="G168" i="3"/>
  <c r="J167" i="3"/>
  <c r="J166" i="3"/>
  <c r="J165" i="3"/>
  <c r="J164" i="3"/>
  <c r="I164" i="3"/>
  <c r="H164" i="3"/>
  <c r="G164" i="3"/>
  <c r="J163" i="3"/>
  <c r="J162" i="3"/>
  <c r="J161" i="3"/>
  <c r="J160" i="3"/>
  <c r="J159" i="3"/>
  <c r="J158" i="3"/>
  <c r="I157" i="3"/>
  <c r="H157" i="3"/>
  <c r="G157" i="3"/>
  <c r="J156" i="3"/>
  <c r="J155" i="3"/>
  <c r="J154" i="3"/>
  <c r="I154" i="3"/>
  <c r="H154" i="3"/>
  <c r="G154" i="3"/>
  <c r="J153" i="3"/>
  <c r="J152" i="3"/>
  <c r="J151" i="3"/>
  <c r="J150" i="3"/>
  <c r="I150" i="3"/>
  <c r="I143" i="3" s="1"/>
  <c r="H150" i="3"/>
  <c r="G150" i="3"/>
  <c r="J149" i="3"/>
  <c r="I148" i="3"/>
  <c r="H148" i="3"/>
  <c r="H143" i="3" s="1"/>
  <c r="G148" i="3"/>
  <c r="J147" i="3"/>
  <c r="J146" i="3" s="1"/>
  <c r="I146" i="3"/>
  <c r="H146" i="3"/>
  <c r="G146" i="3"/>
  <c r="G143" i="3" s="1"/>
  <c r="J145" i="3"/>
  <c r="J144" i="3"/>
  <c r="I144" i="3"/>
  <c r="H144" i="3"/>
  <c r="G144" i="3"/>
  <c r="J142" i="3"/>
  <c r="J141" i="3"/>
  <c r="I141" i="3"/>
  <c r="H141" i="3"/>
  <c r="G141" i="3"/>
  <c r="J140" i="3"/>
  <c r="J139" i="3"/>
  <c r="J138" i="3"/>
  <c r="J137" i="3"/>
  <c r="J136" i="3"/>
  <c r="J135" i="3"/>
  <c r="J134" i="3"/>
  <c r="J133" i="3"/>
  <c r="J132" i="3"/>
  <c r="J131" i="3"/>
  <c r="I131" i="3"/>
  <c r="I125" i="3" s="1"/>
  <c r="H131" i="3"/>
  <c r="G131" i="3"/>
  <c r="J130" i="3"/>
  <c r="J129" i="3"/>
  <c r="J128" i="3"/>
  <c r="J127" i="3"/>
  <c r="J126" i="3"/>
  <c r="J125" i="3" s="1"/>
  <c r="I126" i="3"/>
  <c r="H126" i="3"/>
  <c r="G126" i="3"/>
  <c r="H125" i="3"/>
  <c r="G125" i="3"/>
  <c r="J124" i="3"/>
  <c r="J123" i="3"/>
  <c r="I123" i="3"/>
  <c r="H123" i="3"/>
  <c r="G123" i="3"/>
  <c r="J122" i="3"/>
  <c r="J121" i="3"/>
  <c r="I121" i="3"/>
  <c r="I116" i="3" s="1"/>
  <c r="H121" i="3"/>
  <c r="G121" i="3"/>
  <c r="J120" i="3"/>
  <c r="I119" i="3"/>
  <c r="H119" i="3"/>
  <c r="H116" i="3" s="1"/>
  <c r="G119" i="3"/>
  <c r="J118" i="3"/>
  <c r="J117" i="3" s="1"/>
  <c r="I117" i="3"/>
  <c r="H117" i="3"/>
  <c r="G117" i="3"/>
  <c r="G116" i="3" s="1"/>
  <c r="J115" i="3"/>
  <c r="J114" i="3" s="1"/>
  <c r="I114" i="3"/>
  <c r="H114" i="3"/>
  <c r="G114" i="3"/>
  <c r="J113" i="3"/>
  <c r="J112" i="3"/>
  <c r="I112" i="3"/>
  <c r="H112" i="3"/>
  <c r="G112" i="3"/>
  <c r="J111" i="3"/>
  <c r="J110" i="3"/>
  <c r="I110" i="3"/>
  <c r="I99" i="3" s="1"/>
  <c r="H110" i="3"/>
  <c r="G110" i="3"/>
  <c r="J109" i="3"/>
  <c r="J108" i="3"/>
  <c r="J107" i="3"/>
  <c r="J106" i="3"/>
  <c r="J105" i="3"/>
  <c r="I104" i="3"/>
  <c r="H104" i="3"/>
  <c r="G104" i="3"/>
  <c r="J103" i="3"/>
  <c r="J102" i="3" s="1"/>
  <c r="I102" i="3"/>
  <c r="H102" i="3"/>
  <c r="G102" i="3"/>
  <c r="G99" i="3" s="1"/>
  <c r="J101" i="3"/>
  <c r="J100" i="3"/>
  <c r="I100" i="3"/>
  <c r="H100" i="3"/>
  <c r="H99" i="3" s="1"/>
  <c r="G100" i="3"/>
  <c r="J98" i="3"/>
  <c r="J97" i="3"/>
  <c r="I97" i="3"/>
  <c r="H97" i="3"/>
  <c r="G97" i="3"/>
  <c r="J96" i="3"/>
  <c r="J95" i="3"/>
  <c r="I95" i="3"/>
  <c r="I92" i="3" s="1"/>
  <c r="H95" i="3"/>
  <c r="G95" i="3"/>
  <c r="J94" i="3"/>
  <c r="J93" i="3"/>
  <c r="J92" i="3" s="1"/>
  <c r="I93" i="3"/>
  <c r="H93" i="3"/>
  <c r="H92" i="3" s="1"/>
  <c r="G93" i="3"/>
  <c r="G92" i="3"/>
  <c r="J91" i="3"/>
  <c r="J90" i="3"/>
  <c r="I90" i="3"/>
  <c r="H90" i="3"/>
  <c r="G90" i="3"/>
  <c r="J89" i="3"/>
  <c r="J88" i="3" s="1"/>
  <c r="J87" i="3" s="1"/>
  <c r="I88" i="3"/>
  <c r="I87" i="3" s="1"/>
  <c r="H88" i="3"/>
  <c r="G88" i="3"/>
  <c r="G87" i="3" s="1"/>
  <c r="H87" i="3"/>
  <c r="J86" i="3"/>
  <c r="J85" i="3" s="1"/>
  <c r="I85" i="3"/>
  <c r="H85" i="3"/>
  <c r="G85" i="3"/>
  <c r="J84" i="3"/>
  <c r="J83" i="3"/>
  <c r="J82" i="3" s="1"/>
  <c r="I83" i="3"/>
  <c r="H83" i="3"/>
  <c r="H82" i="3" s="1"/>
  <c r="G83" i="3"/>
  <c r="I82" i="3"/>
  <c r="G82" i="3"/>
  <c r="J81" i="3"/>
  <c r="J80" i="3"/>
  <c r="I80" i="3"/>
  <c r="H80" i="3"/>
  <c r="G80" i="3"/>
  <c r="J79" i="3"/>
  <c r="J78" i="3"/>
  <c r="I78" i="3"/>
  <c r="H78" i="3"/>
  <c r="G78" i="3"/>
  <c r="J77" i="3"/>
  <c r="J76" i="3"/>
  <c r="J75" i="3"/>
  <c r="I75" i="3"/>
  <c r="H75" i="3"/>
  <c r="G75" i="3"/>
  <c r="J74" i="3"/>
  <c r="J73" i="3" s="1"/>
  <c r="I73" i="3"/>
  <c r="H73" i="3"/>
  <c r="G73" i="3"/>
  <c r="J72" i="3"/>
  <c r="J71" i="3"/>
  <c r="I71" i="3"/>
  <c r="H71" i="3"/>
  <c r="G71" i="3"/>
  <c r="J70" i="3"/>
  <c r="J69" i="3" s="1"/>
  <c r="J68" i="3" s="1"/>
  <c r="I69" i="3"/>
  <c r="H69" i="3"/>
  <c r="G69" i="3"/>
  <c r="G68" i="3" s="1"/>
  <c r="H68" i="3"/>
  <c r="J66" i="3"/>
  <c r="J65" i="3" s="1"/>
  <c r="I65" i="3"/>
  <c r="H65" i="3"/>
  <c r="G65" i="3"/>
  <c r="G58" i="3" s="1"/>
  <c r="J64" i="3"/>
  <c r="J63" i="3"/>
  <c r="I63" i="3"/>
  <c r="H63" i="3"/>
  <c r="G63" i="3"/>
  <c r="J62" i="3"/>
  <c r="J61" i="3"/>
  <c r="I61" i="3"/>
  <c r="H61" i="3"/>
  <c r="G61" i="3"/>
  <c r="J60" i="3"/>
  <c r="J59" i="3" s="1"/>
  <c r="I59" i="3"/>
  <c r="H59" i="3"/>
  <c r="H58" i="3" s="1"/>
  <c r="G59" i="3"/>
  <c r="I58" i="3"/>
  <c r="J57" i="3"/>
  <c r="J55" i="3" s="1"/>
  <c r="J54" i="3" s="1"/>
  <c r="J56" i="3"/>
  <c r="I55" i="3"/>
  <c r="H55" i="3"/>
  <c r="G55" i="3"/>
  <c r="I54" i="3"/>
  <c r="H54" i="3"/>
  <c r="G54" i="3"/>
  <c r="J53" i="3"/>
  <c r="J52" i="3"/>
  <c r="J51" i="3"/>
  <c r="J50" i="3"/>
  <c r="J49" i="3"/>
  <c r="J48" i="3"/>
  <c r="J47" i="3"/>
  <c r="J46" i="3"/>
  <c r="J45" i="3" s="1"/>
  <c r="I45" i="3"/>
  <c r="H45" i="3"/>
  <c r="G45" i="3"/>
  <c r="J44" i="3"/>
  <c r="J43" i="3" s="1"/>
  <c r="J42" i="3" s="1"/>
  <c r="I43" i="3"/>
  <c r="H43" i="3"/>
  <c r="G43" i="3"/>
  <c r="G42" i="3" s="1"/>
  <c r="I42" i="3"/>
  <c r="H42" i="3"/>
  <c r="J41" i="3"/>
  <c r="J40" i="3"/>
  <c r="J39" i="3"/>
  <c r="J38" i="3"/>
  <c r="J37" i="3"/>
  <c r="I37" i="3"/>
  <c r="H37" i="3"/>
  <c r="G37" i="3"/>
  <c r="J36" i="3"/>
  <c r="J35" i="3" s="1"/>
  <c r="I35" i="3"/>
  <c r="H35" i="3"/>
  <c r="G35" i="3"/>
  <c r="J34" i="3"/>
  <c r="J33" i="3" s="1"/>
  <c r="I33" i="3"/>
  <c r="H33" i="3"/>
  <c r="G33" i="3"/>
  <c r="J32" i="3"/>
  <c r="J31" i="3"/>
  <c r="J30" i="3"/>
  <c r="J29" i="3"/>
  <c r="J28" i="3"/>
  <c r="J27" i="3"/>
  <c r="J26" i="3" s="1"/>
  <c r="I26" i="3"/>
  <c r="H26" i="3"/>
  <c r="H20" i="3" s="1"/>
  <c r="G26" i="3"/>
  <c r="J25" i="3"/>
  <c r="J24" i="3"/>
  <c r="J23" i="3"/>
  <c r="J22" i="3"/>
  <c r="J21" i="3"/>
  <c r="I21" i="3"/>
  <c r="I20" i="3" s="1"/>
  <c r="I19" i="3" s="1"/>
  <c r="H21" i="3"/>
  <c r="G21" i="3"/>
  <c r="G20" i="3"/>
  <c r="G13" i="3"/>
  <c r="I12" i="3"/>
  <c r="G12" i="3"/>
  <c r="I11" i="3"/>
  <c r="G11" i="3"/>
  <c r="G10" i="3"/>
  <c r="G9" i="3"/>
  <c r="G14" i="3" s="1"/>
  <c r="F6" i="3"/>
  <c r="F4" i="3"/>
  <c r="F3" i="3"/>
  <c r="F2" i="3"/>
  <c r="H19" i="3" l="1"/>
  <c r="J58" i="3"/>
  <c r="G67" i="3"/>
  <c r="G19" i="3"/>
  <c r="J20" i="3"/>
  <c r="J19" i="3" s="1"/>
  <c r="J104" i="3"/>
  <c r="J99" i="3" s="1"/>
  <c r="H67" i="3"/>
  <c r="I68" i="3"/>
  <c r="I67" i="3" s="1"/>
  <c r="J143" i="3"/>
  <c r="J175" i="3"/>
  <c r="J172" i="3" s="1"/>
  <c r="J148" i="3"/>
  <c r="J119" i="3"/>
  <c r="J116" i="3" s="1"/>
  <c r="J157" i="3"/>
  <c r="J210" i="3"/>
  <c r="H210" i="3"/>
  <c r="G238" i="3"/>
  <c r="H238" i="3"/>
  <c r="H171" i="3" s="1"/>
  <c r="J255" i="3"/>
  <c r="H272" i="3"/>
  <c r="I180" i="3"/>
  <c r="G284" i="3"/>
  <c r="H296" i="3"/>
  <c r="G273" i="3"/>
  <c r="G180" i="3"/>
  <c r="I201" i="3"/>
  <c r="J219" i="3"/>
  <c r="J233" i="3"/>
  <c r="J225" i="3" s="1"/>
  <c r="H255" i="3"/>
  <c r="I256" i="3"/>
  <c r="I255" i="3" s="1"/>
  <c r="J270" i="3"/>
  <c r="J267" i="3" s="1"/>
  <c r="J276" i="3"/>
  <c r="J280" i="3"/>
  <c r="J294" i="3"/>
  <c r="J291" i="3" s="1"/>
  <c r="J297" i="3"/>
  <c r="J296" i="3" s="1"/>
  <c r="J321" i="3"/>
  <c r="J315" i="3" s="1"/>
  <c r="J327" i="3"/>
  <c r="J326" i="3" s="1"/>
  <c r="J325" i="3" s="1"/>
  <c r="J67" i="3" l="1"/>
  <c r="H18" i="3"/>
  <c r="J273" i="3"/>
  <c r="J272" i="3" s="1"/>
  <c r="J18" i="3"/>
  <c r="G272" i="3"/>
  <c r="J171" i="3"/>
  <c r="G171" i="3"/>
  <c r="G18" i="3" s="1"/>
  <c r="I171" i="3"/>
  <c r="I18" i="3" s="1"/>
  <c r="K318" i="3" l="1"/>
  <c r="K293" i="3"/>
  <c r="K292" i="3" s="1"/>
  <c r="K279" i="3"/>
  <c r="K278" i="3" s="1"/>
  <c r="K275" i="3"/>
  <c r="K274" i="3" s="1"/>
  <c r="K273" i="3" s="1"/>
  <c r="K269" i="3"/>
  <c r="K268" i="3" s="1"/>
  <c r="K266" i="3"/>
  <c r="K265" i="3" s="1"/>
  <c r="K264" i="3" s="1"/>
  <c r="K263" i="3"/>
  <c r="K262" i="3" s="1"/>
  <c r="K248" i="3"/>
  <c r="K247" i="3" s="1"/>
  <c r="K232" i="3"/>
  <c r="K230" i="3"/>
  <c r="K228" i="3"/>
  <c r="K218" i="3"/>
  <c r="K216" i="3"/>
  <c r="K193" i="3"/>
  <c r="K192" i="3" s="1"/>
  <c r="K186" i="3"/>
  <c r="K185" i="3" s="1"/>
  <c r="K167" i="3"/>
  <c r="K165" i="3"/>
  <c r="K307" i="3"/>
  <c r="K306" i="3" s="1"/>
  <c r="K300" i="3"/>
  <c r="K299" i="3" s="1"/>
  <c r="K290" i="3"/>
  <c r="K289" i="3" s="1"/>
  <c r="K286" i="3"/>
  <c r="K285" i="3" s="1"/>
  <c r="K283" i="3"/>
  <c r="K282" i="3" s="1"/>
  <c r="K258" i="3"/>
  <c r="K252" i="3"/>
  <c r="K251" i="3" s="1"/>
  <c r="K317" i="3"/>
  <c r="K316" i="3" s="1"/>
  <c r="K314" i="3"/>
  <c r="K313" i="3" s="1"/>
  <c r="K312" i="3" s="1"/>
  <c r="K311" i="3"/>
  <c r="K310" i="3" s="1"/>
  <c r="K231" i="3"/>
  <c r="K229" i="3"/>
  <c r="K227" i="3"/>
  <c r="K217" i="3"/>
  <c r="K166" i="3"/>
  <c r="K259" i="3"/>
  <c r="K244" i="3"/>
  <c r="K224" i="3"/>
  <c r="K223" i="3" s="1"/>
  <c r="K182" i="3"/>
  <c r="K181" i="3" s="1"/>
  <c r="K180" i="3" s="1"/>
  <c r="K179" i="3"/>
  <c r="K178" i="3" s="1"/>
  <c r="K174" i="3"/>
  <c r="K173" i="3" s="1"/>
  <c r="K103" i="3"/>
  <c r="K102" i="3" s="1"/>
  <c r="K243" i="3"/>
  <c r="K242" i="3" s="1"/>
  <c r="K200" i="3"/>
  <c r="K199" i="3" s="1"/>
  <c r="K198" i="3" s="1"/>
  <c r="K140" i="3"/>
  <c r="K132" i="3"/>
  <c r="K111" i="3"/>
  <c r="K110" i="3" s="1"/>
  <c r="K207" i="3"/>
  <c r="K206" i="3" s="1"/>
  <c r="K138" i="3"/>
  <c r="K96" i="3"/>
  <c r="K95" i="3" s="1"/>
  <c r="K89" i="3"/>
  <c r="K88" i="3" s="1"/>
  <c r="K87" i="3" s="1"/>
  <c r="K24" i="3"/>
  <c r="K151" i="3"/>
  <c r="K134" i="3"/>
  <c r="K44" i="3"/>
  <c r="K43" i="3" s="1"/>
  <c r="K158" i="3"/>
  <c r="K86" i="3"/>
  <c r="K85" i="3" s="1"/>
  <c r="K74" i="3"/>
  <c r="K73" i="3" s="1"/>
  <c r="K62" i="3"/>
  <c r="K61" i="3" s="1"/>
  <c r="K40" i="3"/>
  <c r="K38" i="3"/>
  <c r="K22" i="3"/>
  <c r="K203" i="3"/>
  <c r="K202" i="3" s="1"/>
  <c r="K201" i="3" s="1"/>
  <c r="K197" i="3"/>
  <c r="K196" i="3" s="1"/>
  <c r="K153" i="3"/>
  <c r="K136" i="3"/>
  <c r="K122" i="3"/>
  <c r="K121" i="3" s="1"/>
  <c r="K79" i="3"/>
  <c r="K78" i="3" s="1"/>
  <c r="K70" i="3"/>
  <c r="K69" i="3" s="1"/>
  <c r="K32" i="3"/>
  <c r="K39" i="3"/>
  <c r="K48" i="3"/>
  <c r="K29" i="3"/>
  <c r="K30" i="3"/>
  <c r="K25" i="3"/>
  <c r="K51" i="3"/>
  <c r="K57" i="3"/>
  <c r="K94" i="3"/>
  <c r="K93" i="3" s="1"/>
  <c r="K109" i="3"/>
  <c r="K236" i="3"/>
  <c r="K129" i="3"/>
  <c r="K66" i="3"/>
  <c r="K65" i="3" s="1"/>
  <c r="K77" i="3"/>
  <c r="K124" i="3"/>
  <c r="K123" i="3" s="1"/>
  <c r="K155" i="3"/>
  <c r="K149" i="3"/>
  <c r="K148" i="3" s="1"/>
  <c r="K135" i="3"/>
  <c r="K161" i="3"/>
  <c r="K163" i="3"/>
  <c r="K195" i="3"/>
  <c r="K194" i="3" s="1"/>
  <c r="K234" i="3"/>
  <c r="K233" i="3" s="1"/>
  <c r="K250" i="3"/>
  <c r="K249" i="3" s="1"/>
  <c r="K277" i="3"/>
  <c r="K276" i="3" s="1"/>
  <c r="K320" i="3"/>
  <c r="K319" i="3" s="1"/>
  <c r="K235" i="3"/>
  <c r="K212" i="3"/>
  <c r="K240" i="3"/>
  <c r="K239" i="3" s="1"/>
  <c r="K309" i="3"/>
  <c r="K308" i="3" s="1"/>
  <c r="K324" i="3"/>
  <c r="K323" i="3" s="1"/>
  <c r="K28" i="3"/>
  <c r="K64" i="3"/>
  <c r="K63" i="3" s="1"/>
  <c r="K108" i="3"/>
  <c r="K84" i="3"/>
  <c r="K83" i="3" s="1"/>
  <c r="K82" i="3" s="1"/>
  <c r="K137" i="3"/>
  <c r="K118" i="3"/>
  <c r="K117" i="3" s="1"/>
  <c r="K53" i="3"/>
  <c r="K23" i="3"/>
  <c r="K159" i="3"/>
  <c r="K34" i="3"/>
  <c r="K33" i="3" s="1"/>
  <c r="K72" i="3"/>
  <c r="K71" i="3" s="1"/>
  <c r="K147" i="3"/>
  <c r="K146" i="3" s="1"/>
  <c r="K191" i="3"/>
  <c r="K190" i="3" s="1"/>
  <c r="K189" i="3" s="1"/>
  <c r="K241" i="3"/>
  <c r="K298" i="3"/>
  <c r="K297" i="3" s="1"/>
  <c r="K176" i="3"/>
  <c r="K221" i="3"/>
  <c r="K162" i="3"/>
  <c r="K209" i="3"/>
  <c r="K208" i="3" s="1"/>
  <c r="K56" i="3"/>
  <c r="K55" i="3" s="1"/>
  <c r="K54" i="3" s="1"/>
  <c r="K52" i="3"/>
  <c r="K49" i="3"/>
  <c r="K50" i="3"/>
  <c r="K27" i="3"/>
  <c r="K60" i="3"/>
  <c r="K59" i="3" s="1"/>
  <c r="K98" i="3"/>
  <c r="K97" i="3" s="1"/>
  <c r="K130" i="3"/>
  <c r="K101" i="3"/>
  <c r="K100" i="3" s="1"/>
  <c r="K133" i="3"/>
  <c r="K81" i="3"/>
  <c r="K80" i="3" s="1"/>
  <c r="K127" i="3"/>
  <c r="K177" i="3"/>
  <c r="K120" i="3"/>
  <c r="K119" i="3" s="1"/>
  <c r="K145" i="3"/>
  <c r="K144" i="3" s="1"/>
  <c r="K115" i="3"/>
  <c r="K114" i="3" s="1"/>
  <c r="K169" i="3"/>
  <c r="K168" i="3" s="1"/>
  <c r="K281" i="3"/>
  <c r="K280" i="3" s="1"/>
  <c r="K160" i="3"/>
  <c r="K184" i="3"/>
  <c r="K183" i="3" s="1"/>
  <c r="K246" i="3"/>
  <c r="K245" i="3" s="1"/>
  <c r="K322" i="3"/>
  <c r="K321" i="3" s="1"/>
  <c r="K254" i="3"/>
  <c r="K253" i="3" s="1"/>
  <c r="K328" i="3"/>
  <c r="K327" i="3" s="1"/>
  <c r="K326" i="3" s="1"/>
  <c r="K325" i="3" s="1"/>
  <c r="K31" i="3"/>
  <c r="K36" i="3"/>
  <c r="K35" i="3" s="1"/>
  <c r="K76" i="3"/>
  <c r="K105" i="3"/>
  <c r="K139" i="3"/>
  <c r="K142" i="3"/>
  <c r="K141" i="3" s="1"/>
  <c r="K152" i="3"/>
  <c r="K188" i="3"/>
  <c r="K187" i="3" s="1"/>
  <c r="K213" i="3"/>
  <c r="K271" i="3"/>
  <c r="K270" i="3" s="1"/>
  <c r="K295" i="3"/>
  <c r="K294" i="3" s="1"/>
  <c r="K170" i="3"/>
  <c r="K214" i="3"/>
  <c r="K261" i="3"/>
  <c r="K260" i="3" s="1"/>
  <c r="K205" i="3"/>
  <c r="K204" i="3" s="1"/>
  <c r="K302" i="3"/>
  <c r="K301" i="3" s="1"/>
  <c r="K41" i="3"/>
  <c r="K47" i="3"/>
  <c r="K46" i="3"/>
  <c r="K91" i="3"/>
  <c r="K90" i="3" s="1"/>
  <c r="K113" i="3"/>
  <c r="K112" i="3" s="1"/>
  <c r="K106" i="3"/>
  <c r="K222" i="3"/>
  <c r="K107" i="3"/>
  <c r="K128" i="3"/>
  <c r="K156" i="3"/>
  <c r="K220" i="3"/>
  <c r="K219" i="3" s="1"/>
  <c r="K237" i="3"/>
  <c r="K288" i="3"/>
  <c r="K287" i="3" s="1"/>
  <c r="K305" i="3"/>
  <c r="K304" i="3" s="1"/>
  <c r="K303" i="3" s="1"/>
  <c r="K175" i="3" l="1"/>
  <c r="K42" i="3"/>
  <c r="K104" i="3"/>
  <c r="K99" i="3" s="1"/>
  <c r="K126" i="3"/>
  <c r="K296" i="3"/>
  <c r="K92" i="3"/>
  <c r="K21" i="3"/>
  <c r="K131" i="3"/>
  <c r="K257" i="3"/>
  <c r="K256" i="3" s="1"/>
  <c r="K26" i="3"/>
  <c r="K45" i="3"/>
  <c r="K75" i="3"/>
  <c r="K116" i="3"/>
  <c r="K238" i="3"/>
  <c r="K154" i="3"/>
  <c r="K68" i="3"/>
  <c r="K37" i="3"/>
  <c r="K150" i="3"/>
  <c r="K172" i="3"/>
  <c r="K226" i="3"/>
  <c r="K225" i="3" s="1"/>
  <c r="K291" i="3"/>
  <c r="K272" i="3" s="1"/>
  <c r="K58" i="3"/>
  <c r="K211" i="3"/>
  <c r="K157" i="3"/>
  <c r="K143" i="3" s="1"/>
  <c r="K315" i="3"/>
  <c r="K284" i="3"/>
  <c r="K164" i="3"/>
  <c r="K215" i="3"/>
  <c r="K267" i="3"/>
  <c r="K255" i="3" l="1"/>
  <c r="K210" i="3"/>
  <c r="K171" i="3"/>
  <c r="K125" i="3"/>
  <c r="K67" i="3" s="1"/>
  <c r="K20" i="3"/>
  <c r="K19" i="3" s="1"/>
  <c r="K18" i="3" l="1"/>
</calcChain>
</file>

<file path=xl/sharedStrings.xml><?xml version="1.0" encoding="utf-8"?>
<sst xmlns="http://schemas.openxmlformats.org/spreadsheetml/2006/main" count="1251" uniqueCount="479">
  <si>
    <t>Transferencias Corrientes</t>
  </si>
  <si>
    <t>Descripción Gasto por Cuenta</t>
  </si>
  <si>
    <t>%</t>
  </si>
  <si>
    <t>Tipo</t>
  </si>
  <si>
    <t>Objeto</t>
  </si>
  <si>
    <t>Cuenta</t>
  </si>
  <si>
    <t>Sub-Cuenta</t>
  </si>
  <si>
    <t>Auxiliar</t>
  </si>
  <si>
    <t>Gastos</t>
  </si>
  <si>
    <t>Servicios Personales</t>
  </si>
  <si>
    <t>Remuneraciones</t>
  </si>
  <si>
    <t>Remuneraciones al personal fijo</t>
  </si>
  <si>
    <t>01</t>
  </si>
  <si>
    <t xml:space="preserve"> Sueldos a empleados fijos</t>
  </si>
  <si>
    <t>02</t>
  </si>
  <si>
    <t>Sueldos a médicos</t>
  </si>
  <si>
    <t>03</t>
  </si>
  <si>
    <t>Ascensos a militares</t>
  </si>
  <si>
    <t>04</t>
  </si>
  <si>
    <t>Nuevas plazas maestros</t>
  </si>
  <si>
    <t>05</t>
  </si>
  <si>
    <t>Incentivos y escalafón</t>
  </si>
  <si>
    <t>06</t>
  </si>
  <si>
    <t>Nuevas plazas a médicos</t>
  </si>
  <si>
    <t>Remuneraciones al personal con carácter transitorio</t>
  </si>
  <si>
    <t>Suplencias</t>
  </si>
  <si>
    <t>Sueldo al personal nominal en período probatorio</t>
  </si>
  <si>
    <t xml:space="preserve"> Jornales</t>
  </si>
  <si>
    <t>08</t>
  </si>
  <si>
    <t>Empleados temporales</t>
  </si>
  <si>
    <t>09</t>
  </si>
  <si>
    <t>Personal de carácter eventual</t>
  </si>
  <si>
    <t>11</t>
  </si>
  <si>
    <t>Interinato</t>
  </si>
  <si>
    <t>Sueldos al personal fijo en trámite de pensiones</t>
  </si>
  <si>
    <t>Sueldo anual no. 13</t>
  </si>
  <si>
    <t>Prestaciones económinas</t>
  </si>
  <si>
    <t>Pago de porcentaje por desvinculación de cargo</t>
  </si>
  <si>
    <t>Prestación laboral por desvinculación</t>
  </si>
  <si>
    <t>Proporción de vacaciones no disfrutadas</t>
  </si>
  <si>
    <t>Sobresueldos</t>
  </si>
  <si>
    <t>Primas por antigüedad</t>
  </si>
  <si>
    <t>Compensación</t>
  </si>
  <si>
    <t>Compensación por gastos de alimentación</t>
  </si>
  <si>
    <t>Pago de horas extraordinarias</t>
  </si>
  <si>
    <t>Prima de transporte</t>
  </si>
  <si>
    <t>Compensación servicios de Seguridad</t>
  </si>
  <si>
    <t>Incentivo por Rendimieto Individual</t>
  </si>
  <si>
    <t>07</t>
  </si>
  <si>
    <t>Compensación por distancia</t>
  </si>
  <si>
    <t>Compensaciones especiales</t>
  </si>
  <si>
    <t>Bono por desempeño a servidores de carrera</t>
  </si>
  <si>
    <t>Compensacion por cumplimiento de indicadores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</si>
  <si>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</si>
  <si>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</si>
  <si>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</si>
  <si>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</si>
  <si>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</si>
  <si>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</si>
  <si>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</si>
  <si>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</si>
  <si>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</si>
  <si>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</si>
  <si>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</si>
  <si>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</si>
  <si>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</si>
  <si>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</si>
  <si>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</si>
  <si>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</si>
  <si>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</si>
  <si>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</si>
  <si>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Servicios No Personales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</si>
  <si>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</si>
  <si>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</si>
  <si>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</si>
  <si>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</si>
  <si>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</si>
  <si>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</si>
  <si>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</si>
  <si>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</si>
  <si>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</si>
  <si>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</si>
  <si>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</si>
  <si>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</si>
  <si>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</si>
  <si>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</si>
  <si>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</si>
  <si>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</si>
  <si>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</si>
  <si>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</si>
  <si>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</si>
  <si>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</si>
  <si>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Almacenaje</t>
  </si>
  <si>
    <t>Peaje</t>
  </si>
  <si>
    <t>Alquileres y Rentas</t>
  </si>
  <si>
    <t>Alquileres y rentas de edificios y locales</t>
  </si>
  <si>
    <t>Alquileres de equipos de producción</t>
  </si>
  <si>
    <t>Alquileres de equipos electricos (plantas)</t>
  </si>
  <si>
    <t>Alquileres de maquinarias y equipos</t>
  </si>
  <si>
    <t>Alquiler de equipo educacional</t>
  </si>
  <si>
    <t>Alquiler de equipo de tecnologia y almacenamiento de datos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</si>
  <si>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</si>
  <si>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</si>
  <si>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</si>
  <si>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</si>
  <si>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</si>
  <si>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</si>
  <si>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</si>
  <si>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</si>
  <si>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Derechos de uso</t>
  </si>
  <si>
    <t>Licencias informaticas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</si>
  <si>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</si>
  <si>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</si>
  <si>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</si>
  <si>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</si>
  <si>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</si>
  <si>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</si>
  <si>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</si>
  <si>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</si>
  <si>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</si>
  <si>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</si>
  <si>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</si>
  <si>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</si>
  <si>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</si>
  <si>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Mantenimiento, reparacion, servicios de pintura y sus derivados</t>
  </si>
  <si>
    <t>99</t>
  </si>
  <si>
    <t>Otros mantenimientos, reparaciones y sus derivados, no identificados precedentemente</t>
  </si>
  <si>
    <t>Reparaciones de maquinarias y equipos</t>
  </si>
  <si>
    <t>Mantenimiento y reparación de equipo de oficina y muebles</t>
  </si>
  <si>
    <t>Mantenimiento y rep. de equipo de tecnologia e informatica</t>
  </si>
  <si>
    <t>Mantenimiento y reparación de equipo educacional</t>
  </si>
  <si>
    <t>Mantenimiento y reparación de equipos sanitarios y de laboratorio</t>
  </si>
  <si>
    <t>Mantenimiento y reparación de equipo de comunicación</t>
  </si>
  <si>
    <t>Mantenimiento y reparación de equipos de transporte, tracción y elevación</t>
  </si>
  <si>
    <t xml:space="preserve">Mant. Y reparacion de equipos industriales y produccion </t>
  </si>
  <si>
    <t>Servicios de Mant. Reparacion, desmonte e instalacion</t>
  </si>
  <si>
    <t>Otros servicios de mantenimiento y reparacion de maquinaria y equipos, no identificados anteriormente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</si>
  <si>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</si>
  <si>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</si>
  <si>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</si>
  <si>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</si>
  <si>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</si>
  <si>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</si>
  <si>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</si>
  <si>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</si>
  <si>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</si>
  <si>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</si>
  <si>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</si>
  <si>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</si>
  <si>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</si>
  <si>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</si>
  <si>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</si>
  <si>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</si>
  <si>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</si>
  <si>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</si>
  <si>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auditoria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</si>
  <si>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</si>
  <si>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</si>
  <si>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</si>
  <si>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</si>
  <si>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</si>
  <si>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</si>
  <si>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</si>
  <si>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Otras Contrataciones de Servicios</t>
  </si>
  <si>
    <t>Servicios de alimentación</t>
  </si>
  <si>
    <t xml:space="preserve">Servicios de alimentación </t>
  </si>
  <si>
    <t>Servicios de catering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</si>
  <si>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</si>
  <si>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</si>
  <si>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</si>
  <si>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</si>
  <si>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</si>
  <si>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</si>
  <si>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</si>
  <si>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</si>
  <si>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</si>
  <si>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</si>
  <si>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</si>
  <si>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</si>
  <si>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</si>
  <si>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</si>
  <si>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Productos de Papel, Cartón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</si>
  <si>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</si>
  <si>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</si>
  <si>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</si>
  <si>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</si>
  <si>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</si>
  <si>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</si>
  <si>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</si>
  <si>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</si>
  <si>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</si>
  <si>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Plásticos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</si>
  <si>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</si>
  <si>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</si>
  <si>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</si>
  <si>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</si>
  <si>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</si>
  <si>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Metálicos y No Metálicos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</si>
  <si>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</si>
  <si>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</si>
  <si>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</si>
  <si>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</si>
  <si>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</si>
  <si>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</si>
  <si>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</si>
  <si>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</si>
  <si>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</si>
  <si>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</si>
  <si>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</si>
  <si>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</si>
  <si>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</si>
  <si>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</si>
  <si>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</si>
  <si>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</si>
  <si>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</si>
  <si>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Carbón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</si>
  <si>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</si>
  <si>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</si>
  <si>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</si>
  <si>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</si>
  <si>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</si>
  <si>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Otros productos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</si>
  <si>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</si>
  <si>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</si>
  <si>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</si>
  <si>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</si>
  <si>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</si>
  <si>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</si>
  <si>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</si>
  <si>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</si>
  <si>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</si>
  <si>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</si>
  <si>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</si>
  <si>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</si>
  <si>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 y Laboratorio</t>
  </si>
  <si>
    <t>Abonos y Fertilizantes</t>
  </si>
  <si>
    <t>Insecticidas, Fumigantes y Otros</t>
  </si>
  <si>
    <t>Pinturas, Lacas, Barnices, Diluyentes y Absorbentes para Pintura</t>
  </si>
  <si>
    <t>Otros Productos Quimicos y Conexos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</si>
  <si>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</si>
  <si>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</si>
  <si>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</si>
  <si>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Útiles Varios</t>
  </si>
  <si>
    <t>Material para limpieza</t>
  </si>
  <si>
    <t>Útiles y materiales de limpieza e higiene</t>
  </si>
  <si>
    <t>Útiles y materiales de limpieza e higiene personal</t>
  </si>
  <si>
    <t>Útiles de escritorio, oficina, informática, escolares y de enseñanza</t>
  </si>
  <si>
    <t>Útiles y materiales de escritorio, oficina e informática</t>
  </si>
  <si>
    <t>Útiles menores médico quirúrgicos</t>
  </si>
  <si>
    <t>Útiles destinados a actividades deportivas y recreativas</t>
  </si>
  <si>
    <t>Útiles de cocina y comedor</t>
  </si>
  <si>
    <t>Productos eléctricos y afines</t>
  </si>
  <si>
    <t>Productos y útiles veterinarios</t>
  </si>
  <si>
    <t>Repuestos y accesorios menores</t>
  </si>
  <si>
    <t xml:space="preserve">Repuestos   </t>
  </si>
  <si>
    <t xml:space="preserve">Accesorios     </t>
  </si>
  <si>
    <t>Productos y útiles varios n.i.p.</t>
  </si>
  <si>
    <t>Productos y útiles e defensa y seguridad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</si>
  <si>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</si>
  <si>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</si>
  <si>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</si>
  <si>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</si>
  <si>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</si>
  <si>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</si>
  <si>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Bienes Muebles, Inmuebles e Intangibles</t>
  </si>
  <si>
    <t>Mobiliario Y Equipo</t>
  </si>
  <si>
    <t>Muebles, equipos de oficina y estantería</t>
  </si>
  <si>
    <t>Muebles de alojamiento, excepto de oficina y estantería</t>
  </si>
  <si>
    <t>Equipo de tecnologia de la informacion y comunicación</t>
  </si>
  <si>
    <t>Electrodomésticos</t>
  </si>
  <si>
    <t>Otros mobiliarios y equipos no identificados precedentemente</t>
  </si>
  <si>
    <t>Mobiliario y Eq. de Audio, Audiovisual, Recreativo y Educacional</t>
  </si>
  <si>
    <t>Equipos y aparatos audiovisuales</t>
  </si>
  <si>
    <t>Aparatos deportivos</t>
  </si>
  <si>
    <t>Cámaras fotográficas y de video</t>
  </si>
  <si>
    <t>Mobiliario y equipo educacional y recreativo</t>
  </si>
  <si>
    <t>Equipo e Instrumental, Científico Y Laboratorio</t>
  </si>
  <si>
    <t>Equipo médico y de laboratorio</t>
  </si>
  <si>
    <t>Instrumental médico y de laboratorio</t>
  </si>
  <si>
    <t>Equipo veterinario</t>
  </si>
  <si>
    <t>Equipo e instrumentos de medición científica</t>
  </si>
  <si>
    <t>Vehículos y Equipo de Transporte, Tracción y Elevación</t>
  </si>
  <si>
    <t>Automóviles y camiones</t>
  </si>
  <si>
    <t>Carrocerías y remolques</t>
  </si>
  <si>
    <t>Equipo aeronáutico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</si>
  <si>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</si>
  <si>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</si>
  <si>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</si>
  <si>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</si>
  <si>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</si>
  <si>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</si>
  <si>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</si>
  <si>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</si>
  <si>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</si>
  <si>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y equipos de climatización</t>
  </si>
  <si>
    <t>Equipo de comunicación, telecomunicaciones y señalamiento</t>
  </si>
  <si>
    <t>Equipo de generación eléctrica y a fines</t>
  </si>
  <si>
    <t>Máquinas-herramientas</t>
  </si>
  <si>
    <t>Otros equipos</t>
  </si>
  <si>
    <t>Equipos De Defensa Y Seguridad</t>
  </si>
  <si>
    <t>Equipos De Defensa</t>
  </si>
  <si>
    <t>`01</t>
  </si>
  <si>
    <t>Equipos de Seguridad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</si>
  <si>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</si>
  <si>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</si>
  <si>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</si>
  <si>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</si>
  <si>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</si>
  <si>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</si>
  <si>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</si>
  <si>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</si>
  <si>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activos que generan producción recurrente</t>
  </si>
  <si>
    <t>Árboles, cultivos y plantas que generan productos recurrentes</t>
  </si>
  <si>
    <t>Bienes Intangibles</t>
  </si>
  <si>
    <t>Investigación y desarrollo</t>
  </si>
  <si>
    <t>Exploración y evaluación minera</t>
  </si>
  <si>
    <t>Programas de informática y base de datos</t>
  </si>
  <si>
    <t>Programas de informática</t>
  </si>
  <si>
    <t>Base de datos</t>
  </si>
  <si>
    <t>Originales para esparcimiento, literarios o artísticos</t>
  </si>
  <si>
    <t>Estudios de preinversión</t>
  </si>
  <si>
    <t>Marcas y patentes</t>
  </si>
  <si>
    <t>Concesiones</t>
  </si>
  <si>
    <t>Licencias intelectuales, industriales y comerciales</t>
  </si>
  <si>
    <t>`02</t>
  </si>
  <si>
    <t>Intelectuales</t>
  </si>
  <si>
    <t>`03</t>
  </si>
  <si>
    <t>Industriales</t>
  </si>
  <si>
    <t>`04</t>
  </si>
  <si>
    <t>Comerciales</t>
  </si>
  <si>
    <t>Otros activos intangibles</t>
  </si>
  <si>
    <t>Bienes Inmuebles</t>
  </si>
  <si>
    <t>Edificios residenciales (viviendas)</t>
  </si>
  <si>
    <t>Adquisición de mejoras residenciales</t>
  </si>
  <si>
    <t>Edificios no residenciales</t>
  </si>
  <si>
    <t>Adquisición de mejoras no residenciales</t>
  </si>
  <si>
    <t>Terrenos</t>
  </si>
  <si>
    <t>Tierras</t>
  </si>
  <si>
    <t>Objetos de valor</t>
  </si>
  <si>
    <t>Metales y piedras preciosas</t>
  </si>
  <si>
    <t>Antiguedades, bienes artisticos y otros objetos de arte</t>
  </si>
  <si>
    <t>Objetos del patrimonio culyural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</si>
  <si>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</si>
  <si>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</si>
  <si>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</si>
  <si>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</si>
  <si>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</si>
  <si>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</si>
  <si>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</si>
  <si>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</si>
  <si>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</si>
  <si>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</si>
  <si>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</si>
  <si>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</si>
  <si>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</si>
  <si>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</si>
  <si>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</si>
  <si>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</si>
  <si>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</si>
  <si>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</si>
  <si>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</si>
  <si>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</si>
  <si>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a Ser Asignados Durante el Ejercicio para Inversión (Art. 32 Y 33 Ley 423-06)</t>
  </si>
  <si>
    <t>5% a ser asignado durante el ejercicio para inversión</t>
  </si>
  <si>
    <t>1% a ser asignado durante el ejercicio para inversión por calamidad pública</t>
  </si>
  <si>
    <t xml:space="preserve">SERVICIO NACIONAL DE SALUD </t>
  </si>
  <si>
    <t>Ejecución de Gastos y Aplicaciones Financieras .</t>
  </si>
  <si>
    <t>Consolidado por Presupuesto Estimado de Ingresos y Gastos Red SNS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</si>
  <si>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</si>
  <si>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</si>
  <si>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</si>
  <si>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</si>
  <si>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</si>
  <si>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</si>
  <si>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</si>
  <si>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</si>
  <si>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Niveles de Responsabilidad</t>
  </si>
  <si>
    <t>Total RD$</t>
  </si>
  <si>
    <t>Gerencia Regional</t>
  </si>
  <si>
    <t>Primer Nivel de Atención</t>
  </si>
  <si>
    <t>Nivel Especializado</t>
  </si>
  <si>
    <t>Egresos</t>
  </si>
  <si>
    <t>Sueldos fijos</t>
  </si>
  <si>
    <t>Sueldos a medicos</t>
  </si>
  <si>
    <t>`05</t>
  </si>
  <si>
    <t>`06</t>
  </si>
  <si>
    <t>Nuevas plazas a medicos</t>
  </si>
  <si>
    <t>`08</t>
  </si>
  <si>
    <t>`09</t>
  </si>
  <si>
    <t>`11</t>
  </si>
  <si>
    <t>Sueldo anual No. 13</t>
  </si>
  <si>
    <t>Prestacianes economicas</t>
  </si>
  <si>
    <t>Prestacion laboral por desvinculación</t>
  </si>
  <si>
    <t>Pago de horas extraordinarias, Horas extraordinarias fin de año (Reglamento 523-09)</t>
  </si>
  <si>
    <t>Incentivo por rendimiento individual</t>
  </si>
  <si>
    <t>`07</t>
  </si>
  <si>
    <t>Bono por desempeño</t>
  </si>
  <si>
    <t>`10</t>
  </si>
  <si>
    <t>Compensación por cumplimiento de indicadores</t>
  </si>
  <si>
    <t>Contratacion de servicios</t>
  </si>
  <si>
    <t>Servicio de internet y televisión por cable</t>
  </si>
  <si>
    <t>Transporte y Alamcenaje</t>
  </si>
  <si>
    <t>Pasajes y gastos de transporte</t>
  </si>
  <si>
    <t>Alquilleres y rentas de edificios y locales</t>
  </si>
  <si>
    <t>Alquileres de máquinas y equipos de producción</t>
  </si>
  <si>
    <t>Alquileres de equipos</t>
  </si>
  <si>
    <t>Alquiler de equipo para computación</t>
  </si>
  <si>
    <t>Otros seguros</t>
  </si>
  <si>
    <t>Contratación de mantenimiento y reparaciones menores</t>
  </si>
  <si>
    <t>Mantenimiento y reparaciones menores en edificaciones</t>
  </si>
  <si>
    <t>Mantenimiento y reparación de Instalaciones eléctricas</t>
  </si>
  <si>
    <t>Mantenimiento y reparación, servicios de pintura y sus derivados</t>
  </si>
  <si>
    <t>`99</t>
  </si>
  <si>
    <t>Otros mantenimientos, reparaciones y sus derivados, no identificados precedentamente.</t>
  </si>
  <si>
    <t>Mantenimientos y reparacion de maquinarias y equipos</t>
  </si>
  <si>
    <t>Mantenimiento y reparación de mobiliarios y equipos de oficina</t>
  </si>
  <si>
    <t>Mantenimiento y reparación de equipo tecnologia e informacion</t>
  </si>
  <si>
    <t>Mantenimiento y reparación de equipo de educacionales, deportivos y recreativos</t>
  </si>
  <si>
    <t>Mantenimiento y reparación de equipos medicos, sanitarios y de laboratorio</t>
  </si>
  <si>
    <t>Mantenimiento y reparación de equipos de comunicación</t>
  </si>
  <si>
    <t>Mantenimiento y reparación de equipos industriales y producción</t>
  </si>
  <si>
    <t>Servicio de mantenimiento, reparación, desmonte e instalación</t>
  </si>
  <si>
    <t>Otros servicios de mantenimiento, reparación, desmonte e instalación</t>
  </si>
  <si>
    <t>Otros Servicios No Incluidos en conceptos anteriores</t>
  </si>
  <si>
    <t>Gastos y representación judiciales</t>
  </si>
  <si>
    <t xml:space="preserve">Comisiones y gastos </t>
  </si>
  <si>
    <t>Comisiones y gastos</t>
  </si>
  <si>
    <t>Servicio de organización de eventos, festividades y actividades de entretenimiento</t>
  </si>
  <si>
    <t>Eventos generals</t>
  </si>
  <si>
    <t>Servicios técnicos y profesionales</t>
  </si>
  <si>
    <t>Servicios de contabilidad y auditoría</t>
  </si>
  <si>
    <t>Servicio de alimentación</t>
  </si>
  <si>
    <t>Hilados, fibras y telas</t>
  </si>
  <si>
    <t>Calzados</t>
  </si>
  <si>
    <t>Productos de papel y cartón</t>
  </si>
  <si>
    <t>Productos de Cuero, Caucho y Plasticos</t>
  </si>
  <si>
    <t>Producto de cuero</t>
  </si>
  <si>
    <t>Productos de caucho</t>
  </si>
  <si>
    <t xml:space="preserve">Artículos de plástico </t>
  </si>
  <si>
    <t>Productos de Minerales, Metalicos y No Metalicos</t>
  </si>
  <si>
    <t xml:space="preserve">Productos de metálicos </t>
  </si>
  <si>
    <t>Productos Químicos de uso Personal</t>
  </si>
  <si>
    <t>Pinturas, Lacas, Barnices, Diluyentes y Absorbentes para Pinturas</t>
  </si>
  <si>
    <t>Productos y Utiles Varios</t>
  </si>
  <si>
    <t>Material para limpieza e higiene</t>
  </si>
  <si>
    <t>Utiles, materiales de limpieza e higiene personal</t>
  </si>
  <si>
    <t>Utiles y materiales de escritorio, oficina, informática y de enseñanza</t>
  </si>
  <si>
    <t>Utiles y materiales de escritorio, oficina e informática</t>
  </si>
  <si>
    <t>Utiles y materiales escolares y de enseñanza</t>
  </si>
  <si>
    <t>Utiles menores médico- quirúrgicos y de laboratorio</t>
  </si>
  <si>
    <t>Utiles de cocina y comedor</t>
  </si>
  <si>
    <t>Productos y útiles varios no identificados precedentemente (n.i.p.)</t>
  </si>
  <si>
    <t xml:space="preserve"> Transferencias Corrientes Al Sector Privado</t>
  </si>
  <si>
    <t>Ayudas Y Donaciones A Personas</t>
  </si>
  <si>
    <t>Ayudas Y Donaciones Programadas A Hogares Y Personas</t>
  </si>
  <si>
    <t>Ayudas Y Donaciones Ocasionales A Hogares Y Personas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</si>
  <si>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</si>
  <si>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</si>
  <si>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</si>
  <si>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Transferencias corrientes a empresas públicas no financieras </t>
  </si>
  <si>
    <t>Transferencias corrientes a empresas públicas no financieras nacionales</t>
  </si>
  <si>
    <t>Transferencias corrientes a empresas públicas no financieras nacionales   para pago de electricidad no cortable.</t>
  </si>
  <si>
    <t>Transferencias de Corrientes a otras Instituciones Públicas</t>
  </si>
  <si>
    <t>Electricidad no cortable en las transferencias a otras instituciones públicas</t>
  </si>
  <si>
    <t>Muebles de alojamiento</t>
  </si>
  <si>
    <t>Equipos de tecnología de la información y comunicación</t>
  </si>
  <si>
    <t>Electrodomesticos</t>
  </si>
  <si>
    <t xml:space="preserve">Mobiliario y Equipo Audiovisual, Recreativo y Educacional </t>
  </si>
  <si>
    <t>Mobiliario y equipos educacional y  recreativos</t>
  </si>
  <si>
    <t>Equipo de generación eléctrica, aparatos y accesorios eléctricos</t>
  </si>
  <si>
    <t>Equipos de defensa y seguridad</t>
  </si>
  <si>
    <t>Equipos de defensa de defensa</t>
  </si>
  <si>
    <t>Licencias informáticas e intelectuales, industriales y comerciales</t>
  </si>
  <si>
    <t>Licencias Informáticas</t>
  </si>
  <si>
    <t xml:space="preserve">Detalle </t>
  </si>
  <si>
    <t xml:space="preserve">Cuenta </t>
  </si>
  <si>
    <t xml:space="preserve">ENERO </t>
  </si>
  <si>
    <t xml:space="preserve">FEBRERO 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</si>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</sst>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43" fontId="0" fillId="0" borderId="0" xfId="1" applyFont="1"/>
    <xf numFmtId="0" fontId="0" fillId="5" borderId="0" xfId="0" applyFill="1"/>
    <xf numFmtId="43" fontId="0" fillId="5" borderId="0" xfId="1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2" borderId="0" xfId="0" applyFill="1"/>
    <xf numFmtId="0" fontId="1" fillId="0" borderId="0" xfId="4" applyFont="1"/>
    <xf numFmtId="0" fontId="1" fillId="0" borderId="0" xfId="6" applyFo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/>
    <xf numFmtId="0" fontId="14" fillId="2" borderId="0" xfId="6" applyFont="1" applyFill="1"/>
    <xf numFmtId="0" fontId="2" fillId="0" borderId="0" xfId="6"/>
    <xf numFmtId="0" fontId="15" fillId="3" borderId="2" xfId="6" applyFont="1" applyFill="1" applyBorder="1" applyAlignment="1" applyProtection="1">
      <alignment horizontal="left"/>
      <protection locked="0"/>
    </xf>
    <xf numFmtId="0" fontId="16" fillId="3" borderId="0" xfId="6" applyFont="1" applyFill="1" applyBorder="1" applyAlignment="1"/>
    <xf numFmtId="0" fontId="16" fillId="3" borderId="3" xfId="6" applyFont="1" applyFill="1" applyBorder="1" applyAlignment="1"/>
    <xf numFmtId="0" fontId="3" fillId="6" borderId="2" xfId="6" applyFont="1" applyFill="1" applyBorder="1" applyAlignment="1">
      <alignment horizontal="left"/>
    </xf>
    <xf numFmtId="0" fontId="3" fillId="6" borderId="0" xfId="6" applyFont="1" applyFill="1" applyBorder="1"/>
    <xf numFmtId="4" fontId="3" fillId="6" borderId="0" xfId="6" applyNumberFormat="1" applyFont="1" applyFill="1" applyBorder="1" applyAlignment="1" applyProtection="1">
      <alignment horizontal="right" vertical="center"/>
      <protection locked="0"/>
    </xf>
    <xf numFmtId="4" fontId="3" fillId="6" borderId="0" xfId="6" applyNumberFormat="1" applyFont="1" applyFill="1" applyBorder="1" applyProtection="1">
      <protection locked="0"/>
    </xf>
    <xf numFmtId="164" fontId="17" fillId="2" borderId="4" xfId="7" applyNumberFormat="1" applyFont="1" applyFill="1" applyBorder="1" applyAlignment="1" applyProtection="1">
      <alignment vertical="top"/>
      <protection locked="0"/>
    </xf>
    <xf numFmtId="0" fontId="3" fillId="6" borderId="3" xfId="6" applyFont="1" applyFill="1" applyBorder="1"/>
    <xf numFmtId="0" fontId="3" fillId="6" borderId="2" xfId="4" applyFont="1" applyFill="1" applyBorder="1" applyAlignment="1">
      <alignment horizontal="left" indent="2"/>
    </xf>
    <xf numFmtId="4" fontId="3" fillId="6" borderId="1" xfId="6" applyNumberFormat="1" applyFont="1" applyFill="1" applyBorder="1" applyAlignment="1" applyProtection="1">
      <alignment horizontal="right" vertical="center"/>
      <protection locked="0"/>
    </xf>
    <xf numFmtId="0" fontId="4" fillId="7" borderId="2" xfId="6" applyFont="1" applyFill="1" applyBorder="1" applyAlignment="1">
      <alignment horizontal="left"/>
    </xf>
    <xf numFmtId="0" fontId="3" fillId="7" borderId="0" xfId="6" applyFont="1" applyFill="1" applyBorder="1"/>
    <xf numFmtId="4" fontId="4" fillId="7" borderId="5" xfId="6" applyNumberFormat="1" applyFont="1" applyFill="1" applyBorder="1" applyAlignment="1">
      <alignment horizontal="right" vertical="center"/>
    </xf>
    <xf numFmtId="4" fontId="3" fillId="7" borderId="0" xfId="6" applyNumberFormat="1" applyFont="1" applyFill="1" applyBorder="1" applyProtection="1">
      <protection locked="0"/>
    </xf>
    <xf numFmtId="0" fontId="3" fillId="7" borderId="3" xfId="6" applyFont="1" applyFill="1" applyBorder="1"/>
    <xf numFmtId="0" fontId="4" fillId="3" borderId="2" xfId="6" applyFont="1" applyFill="1" applyBorder="1" applyAlignment="1" applyProtection="1">
      <protection locked="0"/>
    </xf>
    <xf numFmtId="0" fontId="4" fillId="3" borderId="0" xfId="6" applyFont="1" applyFill="1" applyBorder="1" applyAlignment="1" applyProtection="1">
      <protection locked="0"/>
    </xf>
    <xf numFmtId="0" fontId="4" fillId="3" borderId="3" xfId="6" applyFont="1" applyFill="1" applyBorder="1" applyAlignment="1" applyProtection="1">
      <protection locked="0"/>
    </xf>
    <xf numFmtId="0" fontId="7" fillId="7" borderId="6" xfId="6" applyFont="1" applyFill="1" applyBorder="1" applyAlignment="1">
      <alignment horizontal="center" vertical="center" wrapText="1"/>
    </xf>
    <xf numFmtId="0" fontId="18" fillId="8" borderId="7" xfId="4" applyFont="1" applyFill="1" applyBorder="1" applyAlignment="1" applyProtection="1">
      <alignment vertical="top"/>
    </xf>
    <xf numFmtId="0" fontId="7" fillId="8" borderId="7" xfId="4" applyFont="1" applyFill="1" applyBorder="1" applyAlignment="1" applyProtection="1">
      <alignment horizontal="center" vertical="top"/>
    </xf>
    <xf numFmtId="0" fontId="7" fillId="8" borderId="7" xfId="4" applyFont="1" applyFill="1" applyBorder="1" applyAlignment="1" applyProtection="1">
      <alignment vertical="top"/>
    </xf>
    <xf numFmtId="164" fontId="7" fillId="8" borderId="7" xfId="7" applyNumberFormat="1" applyFont="1" applyFill="1" applyBorder="1" applyAlignment="1" applyProtection="1">
      <alignment vertical="top"/>
      <protection hidden="1"/>
    </xf>
    <xf numFmtId="0" fontId="18" fillId="4" borderId="4" xfId="4" applyFont="1" applyFill="1" applyBorder="1" applyAlignment="1" applyProtection="1"/>
    <xf numFmtId="0" fontId="7" fillId="4" borderId="4" xfId="4" applyFont="1" applyFill="1" applyBorder="1" applyAlignment="1" applyProtection="1">
      <alignment horizontal="center"/>
    </xf>
    <xf numFmtId="0" fontId="7" fillId="4" borderId="4" xfId="4" applyFont="1" applyFill="1" applyBorder="1" applyAlignment="1" applyProtection="1">
      <alignment horizontal="center" vertical="top"/>
    </xf>
    <xf numFmtId="0" fontId="7" fillId="4" borderId="4" xfId="6" applyFont="1" applyFill="1" applyBorder="1" applyProtection="1"/>
    <xf numFmtId="164" fontId="7" fillId="4" borderId="4" xfId="7" applyNumberFormat="1" applyFont="1" applyFill="1" applyBorder="1" applyAlignment="1" applyProtection="1">
      <alignment vertical="top"/>
      <protection hidden="1"/>
    </xf>
    <xf numFmtId="0" fontId="18" fillId="9" borderId="4" xfId="4" applyFont="1" applyFill="1" applyBorder="1" applyAlignment="1" applyProtection="1">
      <alignment vertical="top"/>
    </xf>
    <xf numFmtId="0" fontId="7" fillId="9" borderId="4" xfId="4" applyFont="1" applyFill="1" applyBorder="1" applyAlignment="1" applyProtection="1">
      <alignment horizontal="center" vertical="top"/>
    </xf>
    <xf numFmtId="0" fontId="7" fillId="9" borderId="4" xfId="6" applyFont="1" applyFill="1" applyBorder="1" applyAlignment="1" applyProtection="1">
      <alignment vertical="top"/>
    </xf>
    <xf numFmtId="164" fontId="7" fillId="9" borderId="4" xfId="7" applyNumberFormat="1" applyFont="1" applyFill="1" applyBorder="1" applyAlignment="1" applyProtection="1">
      <alignment vertical="top"/>
      <protection hidden="1"/>
    </xf>
    <xf numFmtId="0" fontId="18" fillId="2" borderId="4" xfId="4" applyFont="1" applyFill="1" applyBorder="1" applyAlignment="1" applyProtection="1">
      <alignment vertical="top"/>
    </xf>
    <xf numFmtId="0" fontId="7" fillId="2" borderId="4" xfId="4" applyFont="1" applyFill="1" applyBorder="1" applyAlignment="1" applyProtection="1">
      <alignment horizontal="center" vertical="top"/>
    </xf>
    <xf numFmtId="0" fontId="7" fillId="2" borderId="4" xfId="6" applyFont="1" applyFill="1" applyBorder="1" applyAlignment="1" applyProtection="1">
      <alignment vertical="top"/>
    </xf>
    <xf numFmtId="164" fontId="7" fillId="2" borderId="4" xfId="7" applyNumberFormat="1" applyFont="1" applyFill="1" applyBorder="1" applyAlignment="1" applyProtection="1">
      <alignment vertical="top"/>
      <protection hidden="1"/>
    </xf>
    <xf numFmtId="164" fontId="7" fillId="6" borderId="4" xfId="7" applyNumberFormat="1" applyFont="1" applyFill="1" applyBorder="1" applyAlignment="1" applyProtection="1">
      <alignment horizontal="right" vertical="top"/>
      <protection hidden="1"/>
    </xf>
    <xf numFmtId="0" fontId="19" fillId="2" borderId="4" xfId="4" applyFont="1" applyFill="1" applyBorder="1" applyAlignment="1" applyProtection="1">
      <alignment vertical="top"/>
    </xf>
    <xf numFmtId="0" fontId="17" fillId="2" borderId="4" xfId="4" applyFont="1" applyFill="1" applyBorder="1" applyAlignment="1" applyProtection="1">
      <alignment horizontal="center" vertical="top"/>
    </xf>
    <xf numFmtId="0" fontId="17" fillId="2" borderId="4" xfId="4" applyFont="1" applyFill="1" applyBorder="1" applyAlignment="1" applyProtection="1">
      <alignment vertical="top"/>
    </xf>
    <xf numFmtId="164" fontId="17" fillId="2" borderId="4" xfId="7" applyNumberFormat="1" applyFont="1" applyFill="1" applyBorder="1" applyAlignment="1" applyProtection="1">
      <alignment vertical="top"/>
    </xf>
    <xf numFmtId="164" fontId="17" fillId="6" borderId="4" xfId="7" applyNumberFormat="1" applyFont="1" applyFill="1" applyBorder="1" applyAlignment="1" applyProtection="1">
      <alignment horizontal="right" vertical="top"/>
    </xf>
    <xf numFmtId="0" fontId="17" fillId="2" borderId="4" xfId="6" applyFont="1" applyFill="1" applyBorder="1" applyAlignment="1" applyProtection="1">
      <alignment vertical="top"/>
    </xf>
    <xf numFmtId="0" fontId="2" fillId="2" borderId="0" xfId="6" applyFill="1"/>
    <xf numFmtId="0" fontId="17" fillId="2" borderId="4" xfId="6" applyFont="1" applyFill="1" applyBorder="1" applyAlignment="1" applyProtection="1">
      <alignment vertical="top"/>
      <protection locked="0"/>
    </xf>
    <xf numFmtId="0" fontId="17" fillId="2" borderId="4" xfId="6" applyFont="1" applyFill="1" applyBorder="1" applyAlignment="1" applyProtection="1">
      <alignment vertical="top" wrapText="1"/>
    </xf>
    <xf numFmtId="0" fontId="7" fillId="2" borderId="4" xfId="4" applyFont="1" applyFill="1" applyBorder="1" applyAlignment="1" applyProtection="1">
      <alignment vertical="top"/>
    </xf>
    <xf numFmtId="0" fontId="19" fillId="2" borderId="4" xfId="4" applyFont="1" applyFill="1" applyBorder="1" applyProtection="1"/>
    <xf numFmtId="0" fontId="17" fillId="2" borderId="4" xfId="6" applyFont="1" applyFill="1" applyBorder="1" applyProtection="1"/>
    <xf numFmtId="164" fontId="7" fillId="9" borderId="4" xfId="7" applyNumberFormat="1" applyFont="1" applyFill="1" applyBorder="1" applyAlignment="1" applyProtection="1">
      <alignment horizontal="right" vertical="top"/>
      <protection hidden="1"/>
    </xf>
    <xf numFmtId="164" fontId="7" fillId="4" borderId="4" xfId="7" applyNumberFormat="1" applyFont="1" applyFill="1" applyBorder="1" applyAlignment="1" applyProtection="1">
      <alignment horizontal="right" vertical="top"/>
      <protection hidden="1"/>
    </xf>
    <xf numFmtId="164" fontId="7" fillId="2" borderId="4" xfId="7" applyNumberFormat="1" applyFont="1" applyFill="1" applyBorder="1" applyAlignment="1" applyProtection="1">
      <alignment vertical="top"/>
      <protection locked="0"/>
    </xf>
    <xf numFmtId="0" fontId="18" fillId="2" borderId="4" xfId="4" applyFont="1" applyFill="1" applyBorder="1" applyProtection="1"/>
    <xf numFmtId="0" fontId="7" fillId="2" borderId="4" xfId="6" applyFont="1" applyFill="1" applyBorder="1" applyProtection="1"/>
    <xf numFmtId="164" fontId="7" fillId="2" borderId="4" xfId="7" applyNumberFormat="1" applyFont="1" applyFill="1" applyBorder="1" applyAlignment="1" applyProtection="1">
      <alignment vertical="top"/>
    </xf>
    <xf numFmtId="164" fontId="7" fillId="6" borderId="4" xfId="7" applyNumberFormat="1" applyFont="1" applyFill="1" applyBorder="1" applyAlignment="1" applyProtection="1">
      <alignment horizontal="right" vertical="top"/>
    </xf>
    <xf numFmtId="0" fontId="17" fillId="2" borderId="4" xfId="6" applyFont="1" applyFill="1" applyBorder="1" applyAlignment="1" applyProtection="1">
      <alignment wrapText="1"/>
    </xf>
    <xf numFmtId="0" fontId="17" fillId="2" borderId="4" xfId="4" applyFont="1" applyFill="1" applyBorder="1" applyAlignment="1" applyProtection="1">
      <alignment vertical="top" wrapText="1"/>
    </xf>
    <xf numFmtId="0" fontId="2" fillId="0" borderId="0" xfId="6" applyFont="1"/>
    <xf numFmtId="0" fontId="17" fillId="2" borderId="4" xfId="4" applyFont="1" applyFill="1" applyBorder="1" applyAlignment="1" applyProtection="1">
      <alignment horizontal="center" vertical="top" wrapText="1"/>
    </xf>
    <xf numFmtId="0" fontId="7" fillId="2" borderId="4" xfId="6" applyFont="1" applyFill="1" applyBorder="1" applyAlignment="1" applyProtection="1">
      <alignment vertical="top" wrapText="1"/>
    </xf>
    <xf numFmtId="0" fontId="19" fillId="2" borderId="12" xfId="4" applyFont="1" applyFill="1" applyBorder="1" applyAlignment="1" applyProtection="1">
      <alignment vertical="top"/>
    </xf>
    <xf numFmtId="0" fontId="17" fillId="2" borderId="12" xfId="4" applyFont="1" applyFill="1" applyBorder="1" applyAlignment="1" applyProtection="1">
      <alignment horizontal="center" vertical="top"/>
    </xf>
    <xf numFmtId="0" fontId="17" fillId="2" borderId="12" xfId="6" applyFont="1" applyFill="1" applyBorder="1" applyAlignment="1" applyProtection="1">
      <alignment vertical="top" wrapText="1"/>
    </xf>
    <xf numFmtId="0" fontId="19" fillId="2" borderId="12" xfId="6" applyFont="1" applyFill="1" applyBorder="1" applyProtection="1">
      <protection locked="0"/>
    </xf>
    <xf numFmtId="164" fontId="17" fillId="2" borderId="12" xfId="7" applyNumberFormat="1" applyFont="1" applyFill="1" applyBorder="1" applyAlignment="1" applyProtection="1">
      <alignment vertical="top"/>
    </xf>
    <xf numFmtId="164" fontId="17" fillId="6" borderId="12" xfId="7" applyNumberFormat="1" applyFont="1" applyFill="1" applyBorder="1" applyAlignment="1" applyProtection="1">
      <alignment horizontal="right" vertical="top"/>
    </xf>
    <xf numFmtId="0" fontId="3" fillId="0" borderId="0" xfId="6" applyFont="1"/>
    <xf numFmtId="0" fontId="7" fillId="7" borderId="8" xfId="6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6" fillId="7" borderId="7" xfId="4" applyFont="1" applyFill="1" applyBorder="1" applyAlignment="1">
      <alignment horizontal="center" vertical="center" wrapText="1"/>
    </xf>
    <xf numFmtId="0" fontId="6" fillId="7" borderId="11" xfId="4" applyFont="1" applyFill="1" applyBorder="1" applyAlignment="1">
      <alignment horizontal="center" vertical="center" wrapText="1"/>
    </xf>
    <xf numFmtId="0" fontId="6" fillId="7" borderId="6" xfId="4" applyFont="1" applyFill="1" applyBorder="1" applyAlignment="1">
      <alignment horizontal="center" textRotation="90"/>
    </xf>
    <xf numFmtId="0" fontId="6" fillId="7" borderId="7" xfId="4" applyFont="1" applyFill="1" applyBorder="1" applyAlignment="1">
      <alignment horizontal="center" vertical="center"/>
    </xf>
    <xf numFmtId="0" fontId="6" fillId="7" borderId="11" xfId="4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8">
    <cellStyle name="Millares" xfId="1" builtinId="3"/>
    <cellStyle name="Millares 2" xfId="7"/>
    <cellStyle name="Millares 2 2" xfId="3"/>
    <cellStyle name="Normal" xfId="0" builtinId="0"/>
    <cellStyle name="Normal 2" xfId="2"/>
    <cellStyle name="Normal 2 2" xfId="4"/>
    <cellStyle name="Normal 3" xfId="6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5</xdr:col>
      <xdr:colOff>871538</xdr:colOff>
      <xdr:row>5</xdr:row>
      <xdr:rowOff>95250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43063" cy="1095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encia%20Estrategica/Desktop/PRESUPUESTO%20HOSPITALES%202023/POA%20PRESUPUESTO%20SR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Insumos"/>
      <sheetName val="LSIns"/>
      <sheetName val="Obj"/>
      <sheetName val="Catalogo"/>
    </sheetNames>
    <sheetDataSet>
      <sheetData sheetId="0"/>
      <sheetData sheetId="1">
        <row r="2">
          <cell r="G2" t="str">
            <v>Servicio Nacional de Salud</v>
          </cell>
        </row>
        <row r="3">
          <cell r="G3" t="str">
            <v>Dirección de Planificación y Desarrollo</v>
          </cell>
          <cell r="M3" t="str">
            <v>SNS - Dirección Central</v>
          </cell>
        </row>
        <row r="4">
          <cell r="G4" t="str">
            <v xml:space="preserve">Plan Operativo Anual </v>
          </cell>
        </row>
      </sheetData>
      <sheetData sheetId="2"/>
      <sheetData sheetId="3"/>
      <sheetData sheetId="4"/>
      <sheetData sheetId="5"/>
      <sheetData sheetId="6">
        <row r="11">
          <cell r="F11">
            <v>831524.4</v>
          </cell>
        </row>
        <row r="15">
          <cell r="F15">
            <v>476315021.36400002</v>
          </cell>
        </row>
        <row r="16">
          <cell r="F16">
            <v>13822311.877500003</v>
          </cell>
        </row>
        <row r="17">
          <cell r="F17">
            <v>9208795.9886999987</v>
          </cell>
        </row>
        <row r="18">
          <cell r="F18">
            <v>0</v>
          </cell>
        </row>
        <row r="21">
          <cell r="F21">
            <v>61362000</v>
          </cell>
        </row>
        <row r="22">
          <cell r="F22">
            <v>15750000</v>
          </cell>
        </row>
        <row r="23">
          <cell r="F23">
            <v>101573112.7845</v>
          </cell>
        </row>
      </sheetData>
      <sheetData sheetId="7"/>
      <sheetData sheetId="8"/>
      <sheetData sheetId="9"/>
      <sheetData sheetId="10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11"/>
      <sheetData sheetId="12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3">
        <row r="6">
          <cell r="B6" t="str">
            <v>LE.1 - Calidad en la prestación de los servicios de salud</v>
          </cell>
        </row>
        <row r="7">
          <cell r="B7" t="str">
            <v>LE.2 - Desarrollo de las redes integradas de servicios de salud fundamentada en el Modelo de Atención</v>
          </cell>
        </row>
        <row r="8">
          <cell r="B8" t="str">
            <v>LE.3 - Fortalecimiento de la gestión y desarrollo de los recursos humanos</v>
          </cell>
        </row>
        <row r="9">
          <cell r="B9" t="str">
            <v>LE.4 - Fortalecimiento Institucional</v>
          </cell>
        </row>
      </sheetData>
      <sheetData sheetId="14">
        <row r="3">
          <cell r="B3">
            <v>2021</v>
          </cell>
        </row>
        <row r="4">
          <cell r="B4">
            <v>2022</v>
          </cell>
        </row>
        <row r="5">
          <cell r="B5">
            <v>2023</v>
          </cell>
        </row>
        <row r="6">
          <cell r="B6">
            <v>2024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87">
          <cell r="B187" t="str">
            <v>Informe</v>
          </cell>
        </row>
        <row r="188">
          <cell r="B188" t="str">
            <v>Listado de participación</v>
          </cell>
        </row>
        <row r="189">
          <cell r="B189" t="str">
            <v>Fotos</v>
          </cell>
        </row>
        <row r="190">
          <cell r="B190" t="str">
            <v>Agenda</v>
          </cell>
        </row>
        <row r="191">
          <cell r="B191" t="str">
            <v>Plan</v>
          </cell>
        </row>
        <row r="192">
          <cell r="B192" t="str">
            <v>Protocolo</v>
          </cell>
        </row>
        <row r="193">
          <cell r="B193" t="str">
            <v>Manual</v>
          </cell>
        </row>
        <row r="194">
          <cell r="B194" t="str">
            <v>Resolución</v>
          </cell>
        </row>
        <row r="195">
          <cell r="B195" t="str">
            <v>Boletin</v>
          </cell>
        </row>
        <row r="196">
          <cell r="B196" t="str">
            <v>Reporte</v>
          </cell>
        </row>
        <row r="197">
          <cell r="B197" t="str">
            <v>Minuta</v>
          </cell>
        </row>
        <row r="198">
          <cell r="B198" t="str">
            <v>Hoja de supervisión</v>
          </cell>
        </row>
        <row r="199">
          <cell r="B199" t="str">
            <v>Inventario</v>
          </cell>
        </row>
        <row r="200">
          <cell r="B200" t="str">
            <v>Reglamento</v>
          </cell>
        </row>
        <row r="201">
          <cell r="B201" t="str">
            <v>Memoria</v>
          </cell>
        </row>
        <row r="202">
          <cell r="B202" t="str">
            <v>Encuesta</v>
          </cell>
        </row>
        <row r="203">
          <cell r="B203" t="str">
            <v>Registro Digital</v>
          </cell>
        </row>
        <row r="204">
          <cell r="B204" t="str">
            <v>Base de datos</v>
          </cell>
        </row>
        <row r="205">
          <cell r="B205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H328"/>
  <sheetViews>
    <sheetView showGridLines="0" topLeftCell="B1" zoomScaleNormal="100" workbookViewId="0">
      <pane ySplit="15" topLeftCell="A19" activePane="bottomLeft" state="frozen"/>
      <selection pane="bottomLeft" activeCell="F30" sqref="F30"/>
    </sheetView>
  </sheetViews>
  <sheetFormatPr baseColWidth="10" defaultColWidth="9.140625" defaultRowHeight="15" x14ac:dyDescent="0.25"/>
  <cols>
    <col min="1" max="1" width="5" style="10" customWidth="1"/>
    <col min="2" max="2" width="6.5703125" style="10" customWidth="1"/>
    <col min="3" max="3" width="6.42578125" style="10" customWidth="1"/>
    <col min="4" max="4" width="6.5703125" style="10" customWidth="1"/>
    <col min="5" max="5" width="5.5703125" style="10" customWidth="1"/>
    <col min="6" max="6" width="71.28515625" style="10" customWidth="1"/>
    <col min="7" max="7" width="17" style="10" customWidth="1"/>
    <col min="8" max="8" width="16.5703125" style="10" customWidth="1"/>
    <col min="9" max="9" width="14.85546875" style="10" customWidth="1"/>
    <col min="10" max="10" width="15.5703125" style="10" customWidth="1"/>
    <col min="11" max="11" width="9.140625" style="84" customWidth="1"/>
    <col min="12" max="256" width="9.140625" style="15"/>
    <col min="257" max="257" width="5" style="15" customWidth="1"/>
    <col min="258" max="258" width="6.5703125" style="15" customWidth="1"/>
    <col min="259" max="259" width="6.42578125" style="15" customWidth="1"/>
    <col min="260" max="260" width="6.5703125" style="15" customWidth="1"/>
    <col min="261" max="261" width="5.5703125" style="15" customWidth="1"/>
    <col min="262" max="262" width="71.28515625" style="15" customWidth="1"/>
    <col min="263" max="263" width="17" style="15" customWidth="1"/>
    <col min="264" max="264" width="16.5703125" style="15" customWidth="1"/>
    <col min="265" max="265" width="14.85546875" style="15" customWidth="1"/>
    <col min="266" max="266" width="15.5703125" style="15" customWidth="1"/>
    <col min="267" max="267" width="9.140625" style="15" customWidth="1"/>
    <col min="268" max="512" width="9.140625" style="15"/>
    <col min="513" max="513" width="5" style="15" customWidth="1"/>
    <col min="514" max="514" width="6.5703125" style="15" customWidth="1"/>
    <col min="515" max="515" width="6.42578125" style="15" customWidth="1"/>
    <col min="516" max="516" width="6.5703125" style="15" customWidth="1"/>
    <col min="517" max="517" width="5.5703125" style="15" customWidth="1"/>
    <col min="518" max="518" width="71.28515625" style="15" customWidth="1"/>
    <col min="519" max="519" width="17" style="15" customWidth="1"/>
    <col min="520" max="520" width="16.5703125" style="15" customWidth="1"/>
    <col min="521" max="521" width="14.85546875" style="15" customWidth="1"/>
    <col min="522" max="522" width="15.5703125" style="15" customWidth="1"/>
    <col min="523" max="523" width="9.140625" style="15" customWidth="1"/>
    <col min="524" max="768" width="9.140625" style="15"/>
    <col min="769" max="769" width="5" style="15" customWidth="1"/>
    <col min="770" max="770" width="6.5703125" style="15" customWidth="1"/>
    <col min="771" max="771" width="6.42578125" style="15" customWidth="1"/>
    <col min="772" max="772" width="6.5703125" style="15" customWidth="1"/>
    <col min="773" max="773" width="5.5703125" style="15" customWidth="1"/>
    <col min="774" max="774" width="71.28515625" style="15" customWidth="1"/>
    <col min="775" max="775" width="17" style="15" customWidth="1"/>
    <col min="776" max="776" width="16.5703125" style="15" customWidth="1"/>
    <col min="777" max="777" width="14.85546875" style="15" customWidth="1"/>
    <col min="778" max="778" width="15.5703125" style="15" customWidth="1"/>
    <col min="779" max="779" width="9.140625" style="15" customWidth="1"/>
    <col min="780" max="1024" width="9.140625" style="15"/>
    <col min="1025" max="1025" width="5" style="15" customWidth="1"/>
    <col min="1026" max="1026" width="6.5703125" style="15" customWidth="1"/>
    <col min="1027" max="1027" width="6.42578125" style="15" customWidth="1"/>
    <col min="1028" max="1028" width="6.5703125" style="15" customWidth="1"/>
    <col min="1029" max="1029" width="5.5703125" style="15" customWidth="1"/>
    <col min="1030" max="1030" width="71.28515625" style="15" customWidth="1"/>
    <col min="1031" max="1031" width="17" style="15" customWidth="1"/>
    <col min="1032" max="1032" width="16.5703125" style="15" customWidth="1"/>
    <col min="1033" max="1033" width="14.85546875" style="15" customWidth="1"/>
    <col min="1034" max="1034" width="15.5703125" style="15" customWidth="1"/>
    <col min="1035" max="1035" width="9.140625" style="15" customWidth="1"/>
    <col min="1036" max="1280" width="9.140625" style="15"/>
    <col min="1281" max="1281" width="5" style="15" customWidth="1"/>
    <col min="1282" max="1282" width="6.5703125" style="15" customWidth="1"/>
    <col min="1283" max="1283" width="6.42578125" style="15" customWidth="1"/>
    <col min="1284" max="1284" width="6.5703125" style="15" customWidth="1"/>
    <col min="1285" max="1285" width="5.5703125" style="15" customWidth="1"/>
    <col min="1286" max="1286" width="71.28515625" style="15" customWidth="1"/>
    <col min="1287" max="1287" width="17" style="15" customWidth="1"/>
    <col min="1288" max="1288" width="16.5703125" style="15" customWidth="1"/>
    <col min="1289" max="1289" width="14.85546875" style="15" customWidth="1"/>
    <col min="1290" max="1290" width="15.5703125" style="15" customWidth="1"/>
    <col min="1291" max="1291" width="9.140625" style="15" customWidth="1"/>
    <col min="1292" max="1536" width="9.140625" style="15"/>
    <col min="1537" max="1537" width="5" style="15" customWidth="1"/>
    <col min="1538" max="1538" width="6.5703125" style="15" customWidth="1"/>
    <col min="1539" max="1539" width="6.42578125" style="15" customWidth="1"/>
    <col min="1540" max="1540" width="6.5703125" style="15" customWidth="1"/>
    <col min="1541" max="1541" width="5.5703125" style="15" customWidth="1"/>
    <col min="1542" max="1542" width="71.28515625" style="15" customWidth="1"/>
    <col min="1543" max="1543" width="17" style="15" customWidth="1"/>
    <col min="1544" max="1544" width="16.5703125" style="15" customWidth="1"/>
    <col min="1545" max="1545" width="14.85546875" style="15" customWidth="1"/>
    <col min="1546" max="1546" width="15.5703125" style="15" customWidth="1"/>
    <col min="1547" max="1547" width="9.140625" style="15" customWidth="1"/>
    <col min="1548" max="1792" width="9.140625" style="15"/>
    <col min="1793" max="1793" width="5" style="15" customWidth="1"/>
    <col min="1794" max="1794" width="6.5703125" style="15" customWidth="1"/>
    <col min="1795" max="1795" width="6.42578125" style="15" customWidth="1"/>
    <col min="1796" max="1796" width="6.5703125" style="15" customWidth="1"/>
    <col min="1797" max="1797" width="5.5703125" style="15" customWidth="1"/>
    <col min="1798" max="1798" width="71.28515625" style="15" customWidth="1"/>
    <col min="1799" max="1799" width="17" style="15" customWidth="1"/>
    <col min="1800" max="1800" width="16.5703125" style="15" customWidth="1"/>
    <col min="1801" max="1801" width="14.85546875" style="15" customWidth="1"/>
    <col min="1802" max="1802" width="15.5703125" style="15" customWidth="1"/>
    <col min="1803" max="1803" width="9.140625" style="15" customWidth="1"/>
    <col min="1804" max="2048" width="9.140625" style="15"/>
    <col min="2049" max="2049" width="5" style="15" customWidth="1"/>
    <col min="2050" max="2050" width="6.5703125" style="15" customWidth="1"/>
    <col min="2051" max="2051" width="6.42578125" style="15" customWidth="1"/>
    <col min="2052" max="2052" width="6.5703125" style="15" customWidth="1"/>
    <col min="2053" max="2053" width="5.5703125" style="15" customWidth="1"/>
    <col min="2054" max="2054" width="71.28515625" style="15" customWidth="1"/>
    <col min="2055" max="2055" width="17" style="15" customWidth="1"/>
    <col min="2056" max="2056" width="16.5703125" style="15" customWidth="1"/>
    <col min="2057" max="2057" width="14.85546875" style="15" customWidth="1"/>
    <col min="2058" max="2058" width="15.5703125" style="15" customWidth="1"/>
    <col min="2059" max="2059" width="9.140625" style="15" customWidth="1"/>
    <col min="2060" max="2304" width="9.140625" style="15"/>
    <col min="2305" max="2305" width="5" style="15" customWidth="1"/>
    <col min="2306" max="2306" width="6.5703125" style="15" customWidth="1"/>
    <col min="2307" max="2307" width="6.42578125" style="15" customWidth="1"/>
    <col min="2308" max="2308" width="6.5703125" style="15" customWidth="1"/>
    <col min="2309" max="2309" width="5.5703125" style="15" customWidth="1"/>
    <col min="2310" max="2310" width="71.28515625" style="15" customWidth="1"/>
    <col min="2311" max="2311" width="17" style="15" customWidth="1"/>
    <col min="2312" max="2312" width="16.5703125" style="15" customWidth="1"/>
    <col min="2313" max="2313" width="14.85546875" style="15" customWidth="1"/>
    <col min="2314" max="2314" width="15.5703125" style="15" customWidth="1"/>
    <col min="2315" max="2315" width="9.140625" style="15" customWidth="1"/>
    <col min="2316" max="2560" width="9.140625" style="15"/>
    <col min="2561" max="2561" width="5" style="15" customWidth="1"/>
    <col min="2562" max="2562" width="6.5703125" style="15" customWidth="1"/>
    <col min="2563" max="2563" width="6.42578125" style="15" customWidth="1"/>
    <col min="2564" max="2564" width="6.5703125" style="15" customWidth="1"/>
    <col min="2565" max="2565" width="5.5703125" style="15" customWidth="1"/>
    <col min="2566" max="2566" width="71.28515625" style="15" customWidth="1"/>
    <col min="2567" max="2567" width="17" style="15" customWidth="1"/>
    <col min="2568" max="2568" width="16.5703125" style="15" customWidth="1"/>
    <col min="2569" max="2569" width="14.85546875" style="15" customWidth="1"/>
    <col min="2570" max="2570" width="15.5703125" style="15" customWidth="1"/>
    <col min="2571" max="2571" width="9.140625" style="15" customWidth="1"/>
    <col min="2572" max="2816" width="9.140625" style="15"/>
    <col min="2817" max="2817" width="5" style="15" customWidth="1"/>
    <col min="2818" max="2818" width="6.5703125" style="15" customWidth="1"/>
    <col min="2819" max="2819" width="6.42578125" style="15" customWidth="1"/>
    <col min="2820" max="2820" width="6.5703125" style="15" customWidth="1"/>
    <col min="2821" max="2821" width="5.5703125" style="15" customWidth="1"/>
    <col min="2822" max="2822" width="71.28515625" style="15" customWidth="1"/>
    <col min="2823" max="2823" width="17" style="15" customWidth="1"/>
    <col min="2824" max="2824" width="16.5703125" style="15" customWidth="1"/>
    <col min="2825" max="2825" width="14.85546875" style="15" customWidth="1"/>
    <col min="2826" max="2826" width="15.5703125" style="15" customWidth="1"/>
    <col min="2827" max="2827" width="9.140625" style="15" customWidth="1"/>
    <col min="2828" max="3072" width="9.140625" style="15"/>
    <col min="3073" max="3073" width="5" style="15" customWidth="1"/>
    <col min="3074" max="3074" width="6.5703125" style="15" customWidth="1"/>
    <col min="3075" max="3075" width="6.42578125" style="15" customWidth="1"/>
    <col min="3076" max="3076" width="6.5703125" style="15" customWidth="1"/>
    <col min="3077" max="3077" width="5.5703125" style="15" customWidth="1"/>
    <col min="3078" max="3078" width="71.28515625" style="15" customWidth="1"/>
    <col min="3079" max="3079" width="17" style="15" customWidth="1"/>
    <col min="3080" max="3080" width="16.5703125" style="15" customWidth="1"/>
    <col min="3081" max="3081" width="14.85546875" style="15" customWidth="1"/>
    <col min="3082" max="3082" width="15.5703125" style="15" customWidth="1"/>
    <col min="3083" max="3083" width="9.140625" style="15" customWidth="1"/>
    <col min="3084" max="3328" width="9.140625" style="15"/>
    <col min="3329" max="3329" width="5" style="15" customWidth="1"/>
    <col min="3330" max="3330" width="6.5703125" style="15" customWidth="1"/>
    <col min="3331" max="3331" width="6.42578125" style="15" customWidth="1"/>
    <col min="3332" max="3332" width="6.5703125" style="15" customWidth="1"/>
    <col min="3333" max="3333" width="5.5703125" style="15" customWidth="1"/>
    <col min="3334" max="3334" width="71.28515625" style="15" customWidth="1"/>
    <col min="3335" max="3335" width="17" style="15" customWidth="1"/>
    <col min="3336" max="3336" width="16.5703125" style="15" customWidth="1"/>
    <col min="3337" max="3337" width="14.85546875" style="15" customWidth="1"/>
    <col min="3338" max="3338" width="15.5703125" style="15" customWidth="1"/>
    <col min="3339" max="3339" width="9.140625" style="15" customWidth="1"/>
    <col min="3340" max="3584" width="9.140625" style="15"/>
    <col min="3585" max="3585" width="5" style="15" customWidth="1"/>
    <col min="3586" max="3586" width="6.5703125" style="15" customWidth="1"/>
    <col min="3587" max="3587" width="6.42578125" style="15" customWidth="1"/>
    <col min="3588" max="3588" width="6.5703125" style="15" customWidth="1"/>
    <col min="3589" max="3589" width="5.5703125" style="15" customWidth="1"/>
    <col min="3590" max="3590" width="71.28515625" style="15" customWidth="1"/>
    <col min="3591" max="3591" width="17" style="15" customWidth="1"/>
    <col min="3592" max="3592" width="16.5703125" style="15" customWidth="1"/>
    <col min="3593" max="3593" width="14.85546875" style="15" customWidth="1"/>
    <col min="3594" max="3594" width="15.5703125" style="15" customWidth="1"/>
    <col min="3595" max="3595" width="9.140625" style="15" customWidth="1"/>
    <col min="3596" max="3840" width="9.140625" style="15"/>
    <col min="3841" max="3841" width="5" style="15" customWidth="1"/>
    <col min="3842" max="3842" width="6.5703125" style="15" customWidth="1"/>
    <col min="3843" max="3843" width="6.42578125" style="15" customWidth="1"/>
    <col min="3844" max="3844" width="6.5703125" style="15" customWidth="1"/>
    <col min="3845" max="3845" width="5.5703125" style="15" customWidth="1"/>
    <col min="3846" max="3846" width="71.28515625" style="15" customWidth="1"/>
    <col min="3847" max="3847" width="17" style="15" customWidth="1"/>
    <col min="3848" max="3848" width="16.5703125" style="15" customWidth="1"/>
    <col min="3849" max="3849" width="14.85546875" style="15" customWidth="1"/>
    <col min="3850" max="3850" width="15.5703125" style="15" customWidth="1"/>
    <col min="3851" max="3851" width="9.140625" style="15" customWidth="1"/>
    <col min="3852" max="4096" width="9.140625" style="15"/>
    <col min="4097" max="4097" width="5" style="15" customWidth="1"/>
    <col min="4098" max="4098" width="6.5703125" style="15" customWidth="1"/>
    <col min="4099" max="4099" width="6.42578125" style="15" customWidth="1"/>
    <col min="4100" max="4100" width="6.5703125" style="15" customWidth="1"/>
    <col min="4101" max="4101" width="5.5703125" style="15" customWidth="1"/>
    <col min="4102" max="4102" width="71.28515625" style="15" customWidth="1"/>
    <col min="4103" max="4103" width="17" style="15" customWidth="1"/>
    <col min="4104" max="4104" width="16.5703125" style="15" customWidth="1"/>
    <col min="4105" max="4105" width="14.85546875" style="15" customWidth="1"/>
    <col min="4106" max="4106" width="15.5703125" style="15" customWidth="1"/>
    <col min="4107" max="4107" width="9.140625" style="15" customWidth="1"/>
    <col min="4108" max="4352" width="9.140625" style="15"/>
    <col min="4353" max="4353" width="5" style="15" customWidth="1"/>
    <col min="4354" max="4354" width="6.5703125" style="15" customWidth="1"/>
    <col min="4355" max="4355" width="6.42578125" style="15" customWidth="1"/>
    <col min="4356" max="4356" width="6.5703125" style="15" customWidth="1"/>
    <col min="4357" max="4357" width="5.5703125" style="15" customWidth="1"/>
    <col min="4358" max="4358" width="71.28515625" style="15" customWidth="1"/>
    <col min="4359" max="4359" width="17" style="15" customWidth="1"/>
    <col min="4360" max="4360" width="16.5703125" style="15" customWidth="1"/>
    <col min="4361" max="4361" width="14.85546875" style="15" customWidth="1"/>
    <col min="4362" max="4362" width="15.5703125" style="15" customWidth="1"/>
    <col min="4363" max="4363" width="9.140625" style="15" customWidth="1"/>
    <col min="4364" max="4608" width="9.140625" style="15"/>
    <col min="4609" max="4609" width="5" style="15" customWidth="1"/>
    <col min="4610" max="4610" width="6.5703125" style="15" customWidth="1"/>
    <col min="4611" max="4611" width="6.42578125" style="15" customWidth="1"/>
    <col min="4612" max="4612" width="6.5703125" style="15" customWidth="1"/>
    <col min="4613" max="4613" width="5.5703125" style="15" customWidth="1"/>
    <col min="4614" max="4614" width="71.28515625" style="15" customWidth="1"/>
    <col min="4615" max="4615" width="17" style="15" customWidth="1"/>
    <col min="4616" max="4616" width="16.5703125" style="15" customWidth="1"/>
    <col min="4617" max="4617" width="14.85546875" style="15" customWidth="1"/>
    <col min="4618" max="4618" width="15.5703125" style="15" customWidth="1"/>
    <col min="4619" max="4619" width="9.140625" style="15" customWidth="1"/>
    <col min="4620" max="4864" width="9.140625" style="15"/>
    <col min="4865" max="4865" width="5" style="15" customWidth="1"/>
    <col min="4866" max="4866" width="6.5703125" style="15" customWidth="1"/>
    <col min="4867" max="4867" width="6.42578125" style="15" customWidth="1"/>
    <col min="4868" max="4868" width="6.5703125" style="15" customWidth="1"/>
    <col min="4869" max="4869" width="5.5703125" style="15" customWidth="1"/>
    <col min="4870" max="4870" width="71.28515625" style="15" customWidth="1"/>
    <col min="4871" max="4871" width="17" style="15" customWidth="1"/>
    <col min="4872" max="4872" width="16.5703125" style="15" customWidth="1"/>
    <col min="4873" max="4873" width="14.85546875" style="15" customWidth="1"/>
    <col min="4874" max="4874" width="15.5703125" style="15" customWidth="1"/>
    <col min="4875" max="4875" width="9.140625" style="15" customWidth="1"/>
    <col min="4876" max="5120" width="9.140625" style="15"/>
    <col min="5121" max="5121" width="5" style="15" customWidth="1"/>
    <col min="5122" max="5122" width="6.5703125" style="15" customWidth="1"/>
    <col min="5123" max="5123" width="6.42578125" style="15" customWidth="1"/>
    <col min="5124" max="5124" width="6.5703125" style="15" customWidth="1"/>
    <col min="5125" max="5125" width="5.5703125" style="15" customWidth="1"/>
    <col min="5126" max="5126" width="71.28515625" style="15" customWidth="1"/>
    <col min="5127" max="5127" width="17" style="15" customWidth="1"/>
    <col min="5128" max="5128" width="16.5703125" style="15" customWidth="1"/>
    <col min="5129" max="5129" width="14.85546875" style="15" customWidth="1"/>
    <col min="5130" max="5130" width="15.5703125" style="15" customWidth="1"/>
    <col min="5131" max="5131" width="9.140625" style="15" customWidth="1"/>
    <col min="5132" max="5376" width="9.140625" style="15"/>
    <col min="5377" max="5377" width="5" style="15" customWidth="1"/>
    <col min="5378" max="5378" width="6.5703125" style="15" customWidth="1"/>
    <col min="5379" max="5379" width="6.42578125" style="15" customWidth="1"/>
    <col min="5380" max="5380" width="6.5703125" style="15" customWidth="1"/>
    <col min="5381" max="5381" width="5.5703125" style="15" customWidth="1"/>
    <col min="5382" max="5382" width="71.28515625" style="15" customWidth="1"/>
    <col min="5383" max="5383" width="17" style="15" customWidth="1"/>
    <col min="5384" max="5384" width="16.5703125" style="15" customWidth="1"/>
    <col min="5385" max="5385" width="14.85546875" style="15" customWidth="1"/>
    <col min="5386" max="5386" width="15.5703125" style="15" customWidth="1"/>
    <col min="5387" max="5387" width="9.140625" style="15" customWidth="1"/>
    <col min="5388" max="5632" width="9.140625" style="15"/>
    <col min="5633" max="5633" width="5" style="15" customWidth="1"/>
    <col min="5634" max="5634" width="6.5703125" style="15" customWidth="1"/>
    <col min="5635" max="5635" width="6.42578125" style="15" customWidth="1"/>
    <col min="5636" max="5636" width="6.5703125" style="15" customWidth="1"/>
    <col min="5637" max="5637" width="5.5703125" style="15" customWidth="1"/>
    <col min="5638" max="5638" width="71.28515625" style="15" customWidth="1"/>
    <col min="5639" max="5639" width="17" style="15" customWidth="1"/>
    <col min="5640" max="5640" width="16.5703125" style="15" customWidth="1"/>
    <col min="5641" max="5641" width="14.85546875" style="15" customWidth="1"/>
    <col min="5642" max="5642" width="15.5703125" style="15" customWidth="1"/>
    <col min="5643" max="5643" width="9.140625" style="15" customWidth="1"/>
    <col min="5644" max="5888" width="9.140625" style="15"/>
    <col min="5889" max="5889" width="5" style="15" customWidth="1"/>
    <col min="5890" max="5890" width="6.5703125" style="15" customWidth="1"/>
    <col min="5891" max="5891" width="6.42578125" style="15" customWidth="1"/>
    <col min="5892" max="5892" width="6.5703125" style="15" customWidth="1"/>
    <col min="5893" max="5893" width="5.5703125" style="15" customWidth="1"/>
    <col min="5894" max="5894" width="71.28515625" style="15" customWidth="1"/>
    <col min="5895" max="5895" width="17" style="15" customWidth="1"/>
    <col min="5896" max="5896" width="16.5703125" style="15" customWidth="1"/>
    <col min="5897" max="5897" width="14.85546875" style="15" customWidth="1"/>
    <col min="5898" max="5898" width="15.5703125" style="15" customWidth="1"/>
    <col min="5899" max="5899" width="9.140625" style="15" customWidth="1"/>
    <col min="5900" max="6144" width="9.140625" style="15"/>
    <col min="6145" max="6145" width="5" style="15" customWidth="1"/>
    <col min="6146" max="6146" width="6.5703125" style="15" customWidth="1"/>
    <col min="6147" max="6147" width="6.42578125" style="15" customWidth="1"/>
    <col min="6148" max="6148" width="6.5703125" style="15" customWidth="1"/>
    <col min="6149" max="6149" width="5.5703125" style="15" customWidth="1"/>
    <col min="6150" max="6150" width="71.28515625" style="15" customWidth="1"/>
    <col min="6151" max="6151" width="17" style="15" customWidth="1"/>
    <col min="6152" max="6152" width="16.5703125" style="15" customWidth="1"/>
    <col min="6153" max="6153" width="14.85546875" style="15" customWidth="1"/>
    <col min="6154" max="6154" width="15.5703125" style="15" customWidth="1"/>
    <col min="6155" max="6155" width="9.140625" style="15" customWidth="1"/>
    <col min="6156" max="6400" width="9.140625" style="15"/>
    <col min="6401" max="6401" width="5" style="15" customWidth="1"/>
    <col min="6402" max="6402" width="6.5703125" style="15" customWidth="1"/>
    <col min="6403" max="6403" width="6.42578125" style="15" customWidth="1"/>
    <col min="6404" max="6404" width="6.5703125" style="15" customWidth="1"/>
    <col min="6405" max="6405" width="5.5703125" style="15" customWidth="1"/>
    <col min="6406" max="6406" width="71.28515625" style="15" customWidth="1"/>
    <col min="6407" max="6407" width="17" style="15" customWidth="1"/>
    <col min="6408" max="6408" width="16.5703125" style="15" customWidth="1"/>
    <col min="6409" max="6409" width="14.85546875" style="15" customWidth="1"/>
    <col min="6410" max="6410" width="15.5703125" style="15" customWidth="1"/>
    <col min="6411" max="6411" width="9.140625" style="15" customWidth="1"/>
    <col min="6412" max="6656" width="9.140625" style="15"/>
    <col min="6657" max="6657" width="5" style="15" customWidth="1"/>
    <col min="6658" max="6658" width="6.5703125" style="15" customWidth="1"/>
    <col min="6659" max="6659" width="6.42578125" style="15" customWidth="1"/>
    <col min="6660" max="6660" width="6.5703125" style="15" customWidth="1"/>
    <col min="6661" max="6661" width="5.5703125" style="15" customWidth="1"/>
    <col min="6662" max="6662" width="71.28515625" style="15" customWidth="1"/>
    <col min="6663" max="6663" width="17" style="15" customWidth="1"/>
    <col min="6664" max="6664" width="16.5703125" style="15" customWidth="1"/>
    <col min="6665" max="6665" width="14.85546875" style="15" customWidth="1"/>
    <col min="6666" max="6666" width="15.5703125" style="15" customWidth="1"/>
    <col min="6667" max="6667" width="9.140625" style="15" customWidth="1"/>
    <col min="6668" max="6912" width="9.140625" style="15"/>
    <col min="6913" max="6913" width="5" style="15" customWidth="1"/>
    <col min="6914" max="6914" width="6.5703125" style="15" customWidth="1"/>
    <col min="6915" max="6915" width="6.42578125" style="15" customWidth="1"/>
    <col min="6916" max="6916" width="6.5703125" style="15" customWidth="1"/>
    <col min="6917" max="6917" width="5.5703125" style="15" customWidth="1"/>
    <col min="6918" max="6918" width="71.28515625" style="15" customWidth="1"/>
    <col min="6919" max="6919" width="17" style="15" customWidth="1"/>
    <col min="6920" max="6920" width="16.5703125" style="15" customWidth="1"/>
    <col min="6921" max="6921" width="14.85546875" style="15" customWidth="1"/>
    <col min="6922" max="6922" width="15.5703125" style="15" customWidth="1"/>
    <col min="6923" max="6923" width="9.140625" style="15" customWidth="1"/>
    <col min="6924" max="7168" width="9.140625" style="15"/>
    <col min="7169" max="7169" width="5" style="15" customWidth="1"/>
    <col min="7170" max="7170" width="6.5703125" style="15" customWidth="1"/>
    <col min="7171" max="7171" width="6.42578125" style="15" customWidth="1"/>
    <col min="7172" max="7172" width="6.5703125" style="15" customWidth="1"/>
    <col min="7173" max="7173" width="5.5703125" style="15" customWidth="1"/>
    <col min="7174" max="7174" width="71.28515625" style="15" customWidth="1"/>
    <col min="7175" max="7175" width="17" style="15" customWidth="1"/>
    <col min="7176" max="7176" width="16.5703125" style="15" customWidth="1"/>
    <col min="7177" max="7177" width="14.85546875" style="15" customWidth="1"/>
    <col min="7178" max="7178" width="15.5703125" style="15" customWidth="1"/>
    <col min="7179" max="7179" width="9.140625" style="15" customWidth="1"/>
    <col min="7180" max="7424" width="9.140625" style="15"/>
    <col min="7425" max="7425" width="5" style="15" customWidth="1"/>
    <col min="7426" max="7426" width="6.5703125" style="15" customWidth="1"/>
    <col min="7427" max="7427" width="6.42578125" style="15" customWidth="1"/>
    <col min="7428" max="7428" width="6.5703125" style="15" customWidth="1"/>
    <col min="7429" max="7429" width="5.5703125" style="15" customWidth="1"/>
    <col min="7430" max="7430" width="71.28515625" style="15" customWidth="1"/>
    <col min="7431" max="7431" width="17" style="15" customWidth="1"/>
    <col min="7432" max="7432" width="16.5703125" style="15" customWidth="1"/>
    <col min="7433" max="7433" width="14.85546875" style="15" customWidth="1"/>
    <col min="7434" max="7434" width="15.5703125" style="15" customWidth="1"/>
    <col min="7435" max="7435" width="9.140625" style="15" customWidth="1"/>
    <col min="7436" max="7680" width="9.140625" style="15"/>
    <col min="7681" max="7681" width="5" style="15" customWidth="1"/>
    <col min="7682" max="7682" width="6.5703125" style="15" customWidth="1"/>
    <col min="7683" max="7683" width="6.42578125" style="15" customWidth="1"/>
    <col min="7684" max="7684" width="6.5703125" style="15" customWidth="1"/>
    <col min="7685" max="7685" width="5.5703125" style="15" customWidth="1"/>
    <col min="7686" max="7686" width="71.28515625" style="15" customWidth="1"/>
    <col min="7687" max="7687" width="17" style="15" customWidth="1"/>
    <col min="7688" max="7688" width="16.5703125" style="15" customWidth="1"/>
    <col min="7689" max="7689" width="14.85546875" style="15" customWidth="1"/>
    <col min="7690" max="7690" width="15.5703125" style="15" customWidth="1"/>
    <col min="7691" max="7691" width="9.140625" style="15" customWidth="1"/>
    <col min="7692" max="7936" width="9.140625" style="15"/>
    <col min="7937" max="7937" width="5" style="15" customWidth="1"/>
    <col min="7938" max="7938" width="6.5703125" style="15" customWidth="1"/>
    <col min="7939" max="7939" width="6.42578125" style="15" customWidth="1"/>
    <col min="7940" max="7940" width="6.5703125" style="15" customWidth="1"/>
    <col min="7941" max="7941" width="5.5703125" style="15" customWidth="1"/>
    <col min="7942" max="7942" width="71.28515625" style="15" customWidth="1"/>
    <col min="7943" max="7943" width="17" style="15" customWidth="1"/>
    <col min="7944" max="7944" width="16.5703125" style="15" customWidth="1"/>
    <col min="7945" max="7945" width="14.85546875" style="15" customWidth="1"/>
    <col min="7946" max="7946" width="15.5703125" style="15" customWidth="1"/>
    <col min="7947" max="7947" width="9.140625" style="15" customWidth="1"/>
    <col min="7948" max="8192" width="9.140625" style="15"/>
    <col min="8193" max="8193" width="5" style="15" customWidth="1"/>
    <col min="8194" max="8194" width="6.5703125" style="15" customWidth="1"/>
    <col min="8195" max="8195" width="6.42578125" style="15" customWidth="1"/>
    <col min="8196" max="8196" width="6.5703125" style="15" customWidth="1"/>
    <col min="8197" max="8197" width="5.5703125" style="15" customWidth="1"/>
    <col min="8198" max="8198" width="71.28515625" style="15" customWidth="1"/>
    <col min="8199" max="8199" width="17" style="15" customWidth="1"/>
    <col min="8200" max="8200" width="16.5703125" style="15" customWidth="1"/>
    <col min="8201" max="8201" width="14.85546875" style="15" customWidth="1"/>
    <col min="8202" max="8202" width="15.5703125" style="15" customWidth="1"/>
    <col min="8203" max="8203" width="9.140625" style="15" customWidth="1"/>
    <col min="8204" max="8448" width="9.140625" style="15"/>
    <col min="8449" max="8449" width="5" style="15" customWidth="1"/>
    <col min="8450" max="8450" width="6.5703125" style="15" customWidth="1"/>
    <col min="8451" max="8451" width="6.42578125" style="15" customWidth="1"/>
    <col min="8452" max="8452" width="6.5703125" style="15" customWidth="1"/>
    <col min="8453" max="8453" width="5.5703125" style="15" customWidth="1"/>
    <col min="8454" max="8454" width="71.28515625" style="15" customWidth="1"/>
    <col min="8455" max="8455" width="17" style="15" customWidth="1"/>
    <col min="8456" max="8456" width="16.5703125" style="15" customWidth="1"/>
    <col min="8457" max="8457" width="14.85546875" style="15" customWidth="1"/>
    <col min="8458" max="8458" width="15.5703125" style="15" customWidth="1"/>
    <col min="8459" max="8459" width="9.140625" style="15" customWidth="1"/>
    <col min="8460" max="8704" width="9.140625" style="15"/>
    <col min="8705" max="8705" width="5" style="15" customWidth="1"/>
    <col min="8706" max="8706" width="6.5703125" style="15" customWidth="1"/>
    <col min="8707" max="8707" width="6.42578125" style="15" customWidth="1"/>
    <col min="8708" max="8708" width="6.5703125" style="15" customWidth="1"/>
    <col min="8709" max="8709" width="5.5703125" style="15" customWidth="1"/>
    <col min="8710" max="8710" width="71.28515625" style="15" customWidth="1"/>
    <col min="8711" max="8711" width="17" style="15" customWidth="1"/>
    <col min="8712" max="8712" width="16.5703125" style="15" customWidth="1"/>
    <col min="8713" max="8713" width="14.85546875" style="15" customWidth="1"/>
    <col min="8714" max="8714" width="15.5703125" style="15" customWidth="1"/>
    <col min="8715" max="8715" width="9.140625" style="15" customWidth="1"/>
    <col min="8716" max="8960" width="9.140625" style="15"/>
    <col min="8961" max="8961" width="5" style="15" customWidth="1"/>
    <col min="8962" max="8962" width="6.5703125" style="15" customWidth="1"/>
    <col min="8963" max="8963" width="6.42578125" style="15" customWidth="1"/>
    <col min="8964" max="8964" width="6.5703125" style="15" customWidth="1"/>
    <col min="8965" max="8965" width="5.5703125" style="15" customWidth="1"/>
    <col min="8966" max="8966" width="71.28515625" style="15" customWidth="1"/>
    <col min="8967" max="8967" width="17" style="15" customWidth="1"/>
    <col min="8968" max="8968" width="16.5703125" style="15" customWidth="1"/>
    <col min="8969" max="8969" width="14.85546875" style="15" customWidth="1"/>
    <col min="8970" max="8970" width="15.5703125" style="15" customWidth="1"/>
    <col min="8971" max="8971" width="9.140625" style="15" customWidth="1"/>
    <col min="8972" max="9216" width="9.140625" style="15"/>
    <col min="9217" max="9217" width="5" style="15" customWidth="1"/>
    <col min="9218" max="9218" width="6.5703125" style="15" customWidth="1"/>
    <col min="9219" max="9219" width="6.42578125" style="15" customWidth="1"/>
    <col min="9220" max="9220" width="6.5703125" style="15" customWidth="1"/>
    <col min="9221" max="9221" width="5.5703125" style="15" customWidth="1"/>
    <col min="9222" max="9222" width="71.28515625" style="15" customWidth="1"/>
    <col min="9223" max="9223" width="17" style="15" customWidth="1"/>
    <col min="9224" max="9224" width="16.5703125" style="15" customWidth="1"/>
    <col min="9225" max="9225" width="14.85546875" style="15" customWidth="1"/>
    <col min="9226" max="9226" width="15.5703125" style="15" customWidth="1"/>
    <col min="9227" max="9227" width="9.140625" style="15" customWidth="1"/>
    <col min="9228" max="9472" width="9.140625" style="15"/>
    <col min="9473" max="9473" width="5" style="15" customWidth="1"/>
    <col min="9474" max="9474" width="6.5703125" style="15" customWidth="1"/>
    <col min="9475" max="9475" width="6.42578125" style="15" customWidth="1"/>
    <col min="9476" max="9476" width="6.5703125" style="15" customWidth="1"/>
    <col min="9477" max="9477" width="5.5703125" style="15" customWidth="1"/>
    <col min="9478" max="9478" width="71.28515625" style="15" customWidth="1"/>
    <col min="9479" max="9479" width="17" style="15" customWidth="1"/>
    <col min="9480" max="9480" width="16.5703125" style="15" customWidth="1"/>
    <col min="9481" max="9481" width="14.85546875" style="15" customWidth="1"/>
    <col min="9482" max="9482" width="15.5703125" style="15" customWidth="1"/>
    <col min="9483" max="9483" width="9.140625" style="15" customWidth="1"/>
    <col min="9484" max="9728" width="9.140625" style="15"/>
    <col min="9729" max="9729" width="5" style="15" customWidth="1"/>
    <col min="9730" max="9730" width="6.5703125" style="15" customWidth="1"/>
    <col min="9731" max="9731" width="6.42578125" style="15" customWidth="1"/>
    <col min="9732" max="9732" width="6.5703125" style="15" customWidth="1"/>
    <col min="9733" max="9733" width="5.5703125" style="15" customWidth="1"/>
    <col min="9734" max="9734" width="71.28515625" style="15" customWidth="1"/>
    <col min="9735" max="9735" width="17" style="15" customWidth="1"/>
    <col min="9736" max="9736" width="16.5703125" style="15" customWidth="1"/>
    <col min="9737" max="9737" width="14.85546875" style="15" customWidth="1"/>
    <col min="9738" max="9738" width="15.5703125" style="15" customWidth="1"/>
    <col min="9739" max="9739" width="9.140625" style="15" customWidth="1"/>
    <col min="9740" max="9984" width="9.140625" style="15"/>
    <col min="9985" max="9985" width="5" style="15" customWidth="1"/>
    <col min="9986" max="9986" width="6.5703125" style="15" customWidth="1"/>
    <col min="9987" max="9987" width="6.42578125" style="15" customWidth="1"/>
    <col min="9988" max="9988" width="6.5703125" style="15" customWidth="1"/>
    <col min="9989" max="9989" width="5.5703125" style="15" customWidth="1"/>
    <col min="9990" max="9990" width="71.28515625" style="15" customWidth="1"/>
    <col min="9991" max="9991" width="17" style="15" customWidth="1"/>
    <col min="9992" max="9992" width="16.5703125" style="15" customWidth="1"/>
    <col min="9993" max="9993" width="14.85546875" style="15" customWidth="1"/>
    <col min="9994" max="9994" width="15.5703125" style="15" customWidth="1"/>
    <col min="9995" max="9995" width="9.140625" style="15" customWidth="1"/>
    <col min="9996" max="10240" width="9.140625" style="15"/>
    <col min="10241" max="10241" width="5" style="15" customWidth="1"/>
    <col min="10242" max="10242" width="6.5703125" style="15" customWidth="1"/>
    <col min="10243" max="10243" width="6.42578125" style="15" customWidth="1"/>
    <col min="10244" max="10244" width="6.5703125" style="15" customWidth="1"/>
    <col min="10245" max="10245" width="5.5703125" style="15" customWidth="1"/>
    <col min="10246" max="10246" width="71.28515625" style="15" customWidth="1"/>
    <col min="10247" max="10247" width="17" style="15" customWidth="1"/>
    <col min="10248" max="10248" width="16.5703125" style="15" customWidth="1"/>
    <col min="10249" max="10249" width="14.85546875" style="15" customWidth="1"/>
    <col min="10250" max="10250" width="15.5703125" style="15" customWidth="1"/>
    <col min="10251" max="10251" width="9.140625" style="15" customWidth="1"/>
    <col min="10252" max="10496" width="9.140625" style="15"/>
    <col min="10497" max="10497" width="5" style="15" customWidth="1"/>
    <col min="10498" max="10498" width="6.5703125" style="15" customWidth="1"/>
    <col min="10499" max="10499" width="6.42578125" style="15" customWidth="1"/>
    <col min="10500" max="10500" width="6.5703125" style="15" customWidth="1"/>
    <col min="10501" max="10501" width="5.5703125" style="15" customWidth="1"/>
    <col min="10502" max="10502" width="71.28515625" style="15" customWidth="1"/>
    <col min="10503" max="10503" width="17" style="15" customWidth="1"/>
    <col min="10504" max="10504" width="16.5703125" style="15" customWidth="1"/>
    <col min="10505" max="10505" width="14.85546875" style="15" customWidth="1"/>
    <col min="10506" max="10506" width="15.5703125" style="15" customWidth="1"/>
    <col min="10507" max="10507" width="9.140625" style="15" customWidth="1"/>
    <col min="10508" max="10752" width="9.140625" style="15"/>
    <col min="10753" max="10753" width="5" style="15" customWidth="1"/>
    <col min="10754" max="10754" width="6.5703125" style="15" customWidth="1"/>
    <col min="10755" max="10755" width="6.42578125" style="15" customWidth="1"/>
    <col min="10756" max="10756" width="6.5703125" style="15" customWidth="1"/>
    <col min="10757" max="10757" width="5.5703125" style="15" customWidth="1"/>
    <col min="10758" max="10758" width="71.28515625" style="15" customWidth="1"/>
    <col min="10759" max="10759" width="17" style="15" customWidth="1"/>
    <col min="10760" max="10760" width="16.5703125" style="15" customWidth="1"/>
    <col min="10761" max="10761" width="14.85546875" style="15" customWidth="1"/>
    <col min="10762" max="10762" width="15.5703125" style="15" customWidth="1"/>
    <col min="10763" max="10763" width="9.140625" style="15" customWidth="1"/>
    <col min="10764" max="11008" width="9.140625" style="15"/>
    <col min="11009" max="11009" width="5" style="15" customWidth="1"/>
    <col min="11010" max="11010" width="6.5703125" style="15" customWidth="1"/>
    <col min="11011" max="11011" width="6.42578125" style="15" customWidth="1"/>
    <col min="11012" max="11012" width="6.5703125" style="15" customWidth="1"/>
    <col min="11013" max="11013" width="5.5703125" style="15" customWidth="1"/>
    <col min="11014" max="11014" width="71.28515625" style="15" customWidth="1"/>
    <col min="11015" max="11015" width="17" style="15" customWidth="1"/>
    <col min="11016" max="11016" width="16.5703125" style="15" customWidth="1"/>
    <col min="11017" max="11017" width="14.85546875" style="15" customWidth="1"/>
    <col min="11018" max="11018" width="15.5703125" style="15" customWidth="1"/>
    <col min="11019" max="11019" width="9.140625" style="15" customWidth="1"/>
    <col min="11020" max="11264" width="9.140625" style="15"/>
    <col min="11265" max="11265" width="5" style="15" customWidth="1"/>
    <col min="11266" max="11266" width="6.5703125" style="15" customWidth="1"/>
    <col min="11267" max="11267" width="6.42578125" style="15" customWidth="1"/>
    <col min="11268" max="11268" width="6.5703125" style="15" customWidth="1"/>
    <col min="11269" max="11269" width="5.5703125" style="15" customWidth="1"/>
    <col min="11270" max="11270" width="71.28515625" style="15" customWidth="1"/>
    <col min="11271" max="11271" width="17" style="15" customWidth="1"/>
    <col min="11272" max="11272" width="16.5703125" style="15" customWidth="1"/>
    <col min="11273" max="11273" width="14.85546875" style="15" customWidth="1"/>
    <col min="11274" max="11274" width="15.5703125" style="15" customWidth="1"/>
    <col min="11275" max="11275" width="9.140625" style="15" customWidth="1"/>
    <col min="11276" max="11520" width="9.140625" style="15"/>
    <col min="11521" max="11521" width="5" style="15" customWidth="1"/>
    <col min="11522" max="11522" width="6.5703125" style="15" customWidth="1"/>
    <col min="11523" max="11523" width="6.42578125" style="15" customWidth="1"/>
    <col min="11524" max="11524" width="6.5703125" style="15" customWidth="1"/>
    <col min="11525" max="11525" width="5.5703125" style="15" customWidth="1"/>
    <col min="11526" max="11526" width="71.28515625" style="15" customWidth="1"/>
    <col min="11527" max="11527" width="17" style="15" customWidth="1"/>
    <col min="11528" max="11528" width="16.5703125" style="15" customWidth="1"/>
    <col min="11529" max="11529" width="14.85546875" style="15" customWidth="1"/>
    <col min="11530" max="11530" width="15.5703125" style="15" customWidth="1"/>
    <col min="11531" max="11531" width="9.140625" style="15" customWidth="1"/>
    <col min="11532" max="11776" width="9.140625" style="15"/>
    <col min="11777" max="11777" width="5" style="15" customWidth="1"/>
    <col min="11778" max="11778" width="6.5703125" style="15" customWidth="1"/>
    <col min="11779" max="11779" width="6.42578125" style="15" customWidth="1"/>
    <col min="11780" max="11780" width="6.5703125" style="15" customWidth="1"/>
    <col min="11781" max="11781" width="5.5703125" style="15" customWidth="1"/>
    <col min="11782" max="11782" width="71.28515625" style="15" customWidth="1"/>
    <col min="11783" max="11783" width="17" style="15" customWidth="1"/>
    <col min="11784" max="11784" width="16.5703125" style="15" customWidth="1"/>
    <col min="11785" max="11785" width="14.85546875" style="15" customWidth="1"/>
    <col min="11786" max="11786" width="15.5703125" style="15" customWidth="1"/>
    <col min="11787" max="11787" width="9.140625" style="15" customWidth="1"/>
    <col min="11788" max="12032" width="9.140625" style="15"/>
    <col min="12033" max="12033" width="5" style="15" customWidth="1"/>
    <col min="12034" max="12034" width="6.5703125" style="15" customWidth="1"/>
    <col min="12035" max="12035" width="6.42578125" style="15" customWidth="1"/>
    <col min="12036" max="12036" width="6.5703125" style="15" customWidth="1"/>
    <col min="12037" max="12037" width="5.5703125" style="15" customWidth="1"/>
    <col min="12038" max="12038" width="71.28515625" style="15" customWidth="1"/>
    <col min="12039" max="12039" width="17" style="15" customWidth="1"/>
    <col min="12040" max="12040" width="16.5703125" style="15" customWidth="1"/>
    <col min="12041" max="12041" width="14.85546875" style="15" customWidth="1"/>
    <col min="12042" max="12042" width="15.5703125" style="15" customWidth="1"/>
    <col min="12043" max="12043" width="9.140625" style="15" customWidth="1"/>
    <col min="12044" max="12288" width="9.140625" style="15"/>
    <col min="12289" max="12289" width="5" style="15" customWidth="1"/>
    <col min="12290" max="12290" width="6.5703125" style="15" customWidth="1"/>
    <col min="12291" max="12291" width="6.42578125" style="15" customWidth="1"/>
    <col min="12292" max="12292" width="6.5703125" style="15" customWidth="1"/>
    <col min="12293" max="12293" width="5.5703125" style="15" customWidth="1"/>
    <col min="12294" max="12294" width="71.28515625" style="15" customWidth="1"/>
    <col min="12295" max="12295" width="17" style="15" customWidth="1"/>
    <col min="12296" max="12296" width="16.5703125" style="15" customWidth="1"/>
    <col min="12297" max="12297" width="14.85546875" style="15" customWidth="1"/>
    <col min="12298" max="12298" width="15.5703125" style="15" customWidth="1"/>
    <col min="12299" max="12299" width="9.140625" style="15" customWidth="1"/>
    <col min="12300" max="12544" width="9.140625" style="15"/>
    <col min="12545" max="12545" width="5" style="15" customWidth="1"/>
    <col min="12546" max="12546" width="6.5703125" style="15" customWidth="1"/>
    <col min="12547" max="12547" width="6.42578125" style="15" customWidth="1"/>
    <col min="12548" max="12548" width="6.5703125" style="15" customWidth="1"/>
    <col min="12549" max="12549" width="5.5703125" style="15" customWidth="1"/>
    <col min="12550" max="12550" width="71.28515625" style="15" customWidth="1"/>
    <col min="12551" max="12551" width="17" style="15" customWidth="1"/>
    <col min="12552" max="12552" width="16.5703125" style="15" customWidth="1"/>
    <col min="12553" max="12553" width="14.85546875" style="15" customWidth="1"/>
    <col min="12554" max="12554" width="15.5703125" style="15" customWidth="1"/>
    <col min="12555" max="12555" width="9.140625" style="15" customWidth="1"/>
    <col min="12556" max="12800" width="9.140625" style="15"/>
    <col min="12801" max="12801" width="5" style="15" customWidth="1"/>
    <col min="12802" max="12802" width="6.5703125" style="15" customWidth="1"/>
    <col min="12803" max="12803" width="6.42578125" style="15" customWidth="1"/>
    <col min="12804" max="12804" width="6.5703125" style="15" customWidth="1"/>
    <col min="12805" max="12805" width="5.5703125" style="15" customWidth="1"/>
    <col min="12806" max="12806" width="71.28515625" style="15" customWidth="1"/>
    <col min="12807" max="12807" width="17" style="15" customWidth="1"/>
    <col min="12808" max="12808" width="16.5703125" style="15" customWidth="1"/>
    <col min="12809" max="12809" width="14.85546875" style="15" customWidth="1"/>
    <col min="12810" max="12810" width="15.5703125" style="15" customWidth="1"/>
    <col min="12811" max="12811" width="9.140625" style="15" customWidth="1"/>
    <col min="12812" max="13056" width="9.140625" style="15"/>
    <col min="13057" max="13057" width="5" style="15" customWidth="1"/>
    <col min="13058" max="13058" width="6.5703125" style="15" customWidth="1"/>
    <col min="13059" max="13059" width="6.42578125" style="15" customWidth="1"/>
    <col min="13060" max="13060" width="6.5703125" style="15" customWidth="1"/>
    <col min="13061" max="13061" width="5.5703125" style="15" customWidth="1"/>
    <col min="13062" max="13062" width="71.28515625" style="15" customWidth="1"/>
    <col min="13063" max="13063" width="17" style="15" customWidth="1"/>
    <col min="13064" max="13064" width="16.5703125" style="15" customWidth="1"/>
    <col min="13065" max="13065" width="14.85546875" style="15" customWidth="1"/>
    <col min="13066" max="13066" width="15.5703125" style="15" customWidth="1"/>
    <col min="13067" max="13067" width="9.140625" style="15" customWidth="1"/>
    <col min="13068" max="13312" width="9.140625" style="15"/>
    <col min="13313" max="13313" width="5" style="15" customWidth="1"/>
    <col min="13314" max="13314" width="6.5703125" style="15" customWidth="1"/>
    <col min="13315" max="13315" width="6.42578125" style="15" customWidth="1"/>
    <col min="13316" max="13316" width="6.5703125" style="15" customWidth="1"/>
    <col min="13317" max="13317" width="5.5703125" style="15" customWidth="1"/>
    <col min="13318" max="13318" width="71.28515625" style="15" customWidth="1"/>
    <col min="13319" max="13319" width="17" style="15" customWidth="1"/>
    <col min="13320" max="13320" width="16.5703125" style="15" customWidth="1"/>
    <col min="13321" max="13321" width="14.85546875" style="15" customWidth="1"/>
    <col min="13322" max="13322" width="15.5703125" style="15" customWidth="1"/>
    <col min="13323" max="13323" width="9.140625" style="15" customWidth="1"/>
    <col min="13324" max="13568" width="9.140625" style="15"/>
    <col min="13569" max="13569" width="5" style="15" customWidth="1"/>
    <col min="13570" max="13570" width="6.5703125" style="15" customWidth="1"/>
    <col min="13571" max="13571" width="6.42578125" style="15" customWidth="1"/>
    <col min="13572" max="13572" width="6.5703125" style="15" customWidth="1"/>
    <col min="13573" max="13573" width="5.5703125" style="15" customWidth="1"/>
    <col min="13574" max="13574" width="71.28515625" style="15" customWidth="1"/>
    <col min="13575" max="13575" width="17" style="15" customWidth="1"/>
    <col min="13576" max="13576" width="16.5703125" style="15" customWidth="1"/>
    <col min="13577" max="13577" width="14.85546875" style="15" customWidth="1"/>
    <col min="13578" max="13578" width="15.5703125" style="15" customWidth="1"/>
    <col min="13579" max="13579" width="9.140625" style="15" customWidth="1"/>
    <col min="13580" max="13824" width="9.140625" style="15"/>
    <col min="13825" max="13825" width="5" style="15" customWidth="1"/>
    <col min="13826" max="13826" width="6.5703125" style="15" customWidth="1"/>
    <col min="13827" max="13827" width="6.42578125" style="15" customWidth="1"/>
    <col min="13828" max="13828" width="6.5703125" style="15" customWidth="1"/>
    <col min="13829" max="13829" width="5.5703125" style="15" customWidth="1"/>
    <col min="13830" max="13830" width="71.28515625" style="15" customWidth="1"/>
    <col min="13831" max="13831" width="17" style="15" customWidth="1"/>
    <col min="13832" max="13832" width="16.5703125" style="15" customWidth="1"/>
    <col min="13833" max="13833" width="14.85546875" style="15" customWidth="1"/>
    <col min="13834" max="13834" width="15.5703125" style="15" customWidth="1"/>
    <col min="13835" max="13835" width="9.140625" style="15" customWidth="1"/>
    <col min="13836" max="14080" width="9.140625" style="15"/>
    <col min="14081" max="14081" width="5" style="15" customWidth="1"/>
    <col min="14082" max="14082" width="6.5703125" style="15" customWidth="1"/>
    <col min="14083" max="14083" width="6.42578125" style="15" customWidth="1"/>
    <col min="14084" max="14084" width="6.5703125" style="15" customWidth="1"/>
    <col min="14085" max="14085" width="5.5703125" style="15" customWidth="1"/>
    <col min="14086" max="14086" width="71.28515625" style="15" customWidth="1"/>
    <col min="14087" max="14087" width="17" style="15" customWidth="1"/>
    <col min="14088" max="14088" width="16.5703125" style="15" customWidth="1"/>
    <col min="14089" max="14089" width="14.85546875" style="15" customWidth="1"/>
    <col min="14090" max="14090" width="15.5703125" style="15" customWidth="1"/>
    <col min="14091" max="14091" width="9.140625" style="15" customWidth="1"/>
    <col min="14092" max="14336" width="9.140625" style="15"/>
    <col min="14337" max="14337" width="5" style="15" customWidth="1"/>
    <col min="14338" max="14338" width="6.5703125" style="15" customWidth="1"/>
    <col min="14339" max="14339" width="6.42578125" style="15" customWidth="1"/>
    <col min="14340" max="14340" width="6.5703125" style="15" customWidth="1"/>
    <col min="14341" max="14341" width="5.5703125" style="15" customWidth="1"/>
    <col min="14342" max="14342" width="71.28515625" style="15" customWidth="1"/>
    <col min="14343" max="14343" width="17" style="15" customWidth="1"/>
    <col min="14344" max="14344" width="16.5703125" style="15" customWidth="1"/>
    <col min="14345" max="14345" width="14.85546875" style="15" customWidth="1"/>
    <col min="14346" max="14346" width="15.5703125" style="15" customWidth="1"/>
    <col min="14347" max="14347" width="9.140625" style="15" customWidth="1"/>
    <col min="14348" max="14592" width="9.140625" style="15"/>
    <col min="14593" max="14593" width="5" style="15" customWidth="1"/>
    <col min="14594" max="14594" width="6.5703125" style="15" customWidth="1"/>
    <col min="14595" max="14595" width="6.42578125" style="15" customWidth="1"/>
    <col min="14596" max="14596" width="6.5703125" style="15" customWidth="1"/>
    <col min="14597" max="14597" width="5.5703125" style="15" customWidth="1"/>
    <col min="14598" max="14598" width="71.28515625" style="15" customWidth="1"/>
    <col min="14599" max="14599" width="17" style="15" customWidth="1"/>
    <col min="14600" max="14600" width="16.5703125" style="15" customWidth="1"/>
    <col min="14601" max="14601" width="14.85546875" style="15" customWidth="1"/>
    <col min="14602" max="14602" width="15.5703125" style="15" customWidth="1"/>
    <col min="14603" max="14603" width="9.140625" style="15" customWidth="1"/>
    <col min="14604" max="14848" width="9.140625" style="15"/>
    <col min="14849" max="14849" width="5" style="15" customWidth="1"/>
    <col min="14850" max="14850" width="6.5703125" style="15" customWidth="1"/>
    <col min="14851" max="14851" width="6.42578125" style="15" customWidth="1"/>
    <col min="14852" max="14852" width="6.5703125" style="15" customWidth="1"/>
    <col min="14853" max="14853" width="5.5703125" style="15" customWidth="1"/>
    <col min="14854" max="14854" width="71.28515625" style="15" customWidth="1"/>
    <col min="14855" max="14855" width="17" style="15" customWidth="1"/>
    <col min="14856" max="14856" width="16.5703125" style="15" customWidth="1"/>
    <col min="14857" max="14857" width="14.85546875" style="15" customWidth="1"/>
    <col min="14858" max="14858" width="15.5703125" style="15" customWidth="1"/>
    <col min="14859" max="14859" width="9.140625" style="15" customWidth="1"/>
    <col min="14860" max="15104" width="9.140625" style="15"/>
    <col min="15105" max="15105" width="5" style="15" customWidth="1"/>
    <col min="15106" max="15106" width="6.5703125" style="15" customWidth="1"/>
    <col min="15107" max="15107" width="6.42578125" style="15" customWidth="1"/>
    <col min="15108" max="15108" width="6.5703125" style="15" customWidth="1"/>
    <col min="15109" max="15109" width="5.5703125" style="15" customWidth="1"/>
    <col min="15110" max="15110" width="71.28515625" style="15" customWidth="1"/>
    <col min="15111" max="15111" width="17" style="15" customWidth="1"/>
    <col min="15112" max="15112" width="16.5703125" style="15" customWidth="1"/>
    <col min="15113" max="15113" width="14.85546875" style="15" customWidth="1"/>
    <col min="15114" max="15114" width="15.5703125" style="15" customWidth="1"/>
    <col min="15115" max="15115" width="9.140625" style="15" customWidth="1"/>
    <col min="15116" max="15360" width="9.140625" style="15"/>
    <col min="15361" max="15361" width="5" style="15" customWidth="1"/>
    <col min="15362" max="15362" width="6.5703125" style="15" customWidth="1"/>
    <col min="15363" max="15363" width="6.42578125" style="15" customWidth="1"/>
    <col min="15364" max="15364" width="6.5703125" style="15" customWidth="1"/>
    <col min="15365" max="15365" width="5.5703125" style="15" customWidth="1"/>
    <col min="15366" max="15366" width="71.28515625" style="15" customWidth="1"/>
    <col min="15367" max="15367" width="17" style="15" customWidth="1"/>
    <col min="15368" max="15368" width="16.5703125" style="15" customWidth="1"/>
    <col min="15369" max="15369" width="14.85546875" style="15" customWidth="1"/>
    <col min="15370" max="15370" width="15.5703125" style="15" customWidth="1"/>
    <col min="15371" max="15371" width="9.140625" style="15" customWidth="1"/>
    <col min="15372" max="15616" width="9.140625" style="15"/>
    <col min="15617" max="15617" width="5" style="15" customWidth="1"/>
    <col min="15618" max="15618" width="6.5703125" style="15" customWidth="1"/>
    <col min="15619" max="15619" width="6.42578125" style="15" customWidth="1"/>
    <col min="15620" max="15620" width="6.5703125" style="15" customWidth="1"/>
    <col min="15621" max="15621" width="5.5703125" style="15" customWidth="1"/>
    <col min="15622" max="15622" width="71.28515625" style="15" customWidth="1"/>
    <col min="15623" max="15623" width="17" style="15" customWidth="1"/>
    <col min="15624" max="15624" width="16.5703125" style="15" customWidth="1"/>
    <col min="15625" max="15625" width="14.85546875" style="15" customWidth="1"/>
    <col min="15626" max="15626" width="15.5703125" style="15" customWidth="1"/>
    <col min="15627" max="15627" width="9.140625" style="15" customWidth="1"/>
    <col min="15628" max="15872" width="9.140625" style="15"/>
    <col min="15873" max="15873" width="5" style="15" customWidth="1"/>
    <col min="15874" max="15874" width="6.5703125" style="15" customWidth="1"/>
    <col min="15875" max="15875" width="6.42578125" style="15" customWidth="1"/>
    <col min="15876" max="15876" width="6.5703125" style="15" customWidth="1"/>
    <col min="15877" max="15877" width="5.5703125" style="15" customWidth="1"/>
    <col min="15878" max="15878" width="71.28515625" style="15" customWidth="1"/>
    <col min="15879" max="15879" width="17" style="15" customWidth="1"/>
    <col min="15880" max="15880" width="16.5703125" style="15" customWidth="1"/>
    <col min="15881" max="15881" width="14.85546875" style="15" customWidth="1"/>
    <col min="15882" max="15882" width="15.5703125" style="15" customWidth="1"/>
    <col min="15883" max="15883" width="9.140625" style="15" customWidth="1"/>
    <col min="15884" max="16128" width="9.140625" style="15"/>
    <col min="16129" max="16129" width="5" style="15" customWidth="1"/>
    <col min="16130" max="16130" width="6.5703125" style="15" customWidth="1"/>
    <col min="16131" max="16131" width="6.42578125" style="15" customWidth="1"/>
    <col min="16132" max="16132" width="6.5703125" style="15" customWidth="1"/>
    <col min="16133" max="16133" width="5.5703125" style="15" customWidth="1"/>
    <col min="16134" max="16134" width="71.28515625" style="15" customWidth="1"/>
    <col min="16135" max="16135" width="17" style="15" customWidth="1"/>
    <col min="16136" max="16136" width="16.5703125" style="15" customWidth="1"/>
    <col min="16137" max="16137" width="14.85546875" style="15" customWidth="1"/>
    <col min="16138" max="16138" width="15.5703125" style="15" customWidth="1"/>
    <col min="16139" max="16139" width="9.140625" style="15" customWidth="1"/>
    <col min="16140" max="16384" width="9.140625" style="15"/>
  </cols>
  <sheetData>
    <row r="1" spans="1:60" customFormat="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60" customFormat="1" ht="15.75" x14ac:dyDescent="0.25">
      <c r="C2" s="9"/>
      <c r="D2" s="4"/>
      <c r="E2" s="10"/>
      <c r="F2" s="11" t="str">
        <f>'[1]Formulario PPGR1'!G2</f>
        <v>Servicio Nacional de Salud</v>
      </c>
      <c r="G2" s="4"/>
      <c r="H2" s="4"/>
      <c r="I2" s="4"/>
      <c r="J2" s="4"/>
      <c r="K2" s="4"/>
      <c r="L2" s="4"/>
      <c r="M2" s="4"/>
      <c r="N2" s="4"/>
      <c r="O2" s="4"/>
      <c r="P2" s="5"/>
      <c r="Q2" s="6"/>
      <c r="R2" s="6"/>
      <c r="S2" s="6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60" customFormat="1" x14ac:dyDescent="0.25">
      <c r="C3" s="9"/>
      <c r="D3" s="4"/>
      <c r="E3" s="10"/>
      <c r="F3" s="12" t="str">
        <f>'[1]Formulario PPGR1'!G3</f>
        <v>Dirección de Planificación y Desarrollo</v>
      </c>
      <c r="G3" s="4"/>
      <c r="H3" s="4"/>
      <c r="I3" s="4"/>
      <c r="J3" s="4"/>
      <c r="K3" s="4"/>
      <c r="L3" s="4"/>
      <c r="M3" s="4"/>
      <c r="N3" s="4"/>
      <c r="O3" s="4"/>
      <c r="P3" s="5"/>
      <c r="Q3" s="6"/>
      <c r="R3" s="6"/>
      <c r="S3" s="6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60" customFormat="1" x14ac:dyDescent="0.25">
      <c r="C4" s="9"/>
      <c r="D4" s="4"/>
      <c r="E4" s="10"/>
      <c r="F4" s="13" t="str">
        <f>'[1]Formulario PPGR1'!G4</f>
        <v xml:space="preserve">Plan Operativo Anual </v>
      </c>
      <c r="G4" s="4"/>
      <c r="H4" s="4"/>
      <c r="I4" s="4"/>
      <c r="J4" s="4"/>
      <c r="K4" s="4"/>
      <c r="L4" s="4"/>
      <c r="M4" s="4"/>
      <c r="N4" s="4"/>
      <c r="O4" s="4"/>
      <c r="P4" s="5"/>
      <c r="Q4" s="6"/>
      <c r="R4" s="6"/>
      <c r="S4" s="6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5" spans="1:60" customFormat="1" x14ac:dyDescent="0.25">
      <c r="C5" s="9"/>
      <c r="D5" s="4"/>
      <c r="E5" s="10"/>
      <c r="F5" s="13" t="s">
        <v>367</v>
      </c>
      <c r="G5" s="4"/>
      <c r="H5" s="4"/>
      <c r="I5" s="4"/>
      <c r="J5" s="4"/>
      <c r="K5" s="4"/>
      <c r="L5" s="4"/>
      <c r="M5" s="4"/>
      <c r="N5" s="4"/>
      <c r="O5" s="4"/>
      <c r="P5" s="5"/>
      <c r="Q5" s="6"/>
      <c r="R5" s="6"/>
      <c r="S5" s="6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60" customFormat="1" x14ac:dyDescent="0.25">
      <c r="C6" s="4"/>
      <c r="D6" s="4"/>
      <c r="E6" s="10"/>
      <c r="F6" s="13" t="str">
        <f>'[1]Formulario PPGR1'!$M$3</f>
        <v>SNS - Dirección Central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6"/>
      <c r="S6" s="6"/>
      <c r="T6" s="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60" ht="16.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1:60" ht="15.75" customHeight="1" x14ac:dyDescent="0.2">
      <c r="A8" s="16" t="s">
        <v>368</v>
      </c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60" ht="12.75" x14ac:dyDescent="0.2">
      <c r="A9" s="19" t="s">
        <v>369</v>
      </c>
      <c r="B9" s="20"/>
      <c r="C9" s="20"/>
      <c r="D9" s="20"/>
      <c r="E9" s="20"/>
      <c r="F9" s="20"/>
      <c r="G9" s="21">
        <f>+'[1]Formulario PPGR6'!F16</f>
        <v>13822311.877500003</v>
      </c>
      <c r="H9" s="22"/>
      <c r="I9" s="23">
        <v>5130000</v>
      </c>
      <c r="J9" s="22"/>
      <c r="K9" s="24"/>
    </row>
    <row r="10" spans="1:60" ht="12.75" x14ac:dyDescent="0.2">
      <c r="A10" s="19" t="s">
        <v>370</v>
      </c>
      <c r="B10" s="20"/>
      <c r="C10" s="20"/>
      <c r="D10" s="20"/>
      <c r="E10" s="20"/>
      <c r="F10" s="20"/>
      <c r="G10" s="21">
        <f>+'[1]Formulario PPGR6'!F23</f>
        <v>101573112.7845</v>
      </c>
      <c r="H10" s="22"/>
      <c r="I10" s="22">
        <v>0.05</v>
      </c>
      <c r="J10" s="22"/>
      <c r="K10" s="24"/>
    </row>
    <row r="11" spans="1:60" ht="12.75" x14ac:dyDescent="0.2">
      <c r="A11" s="19" t="s">
        <v>371</v>
      </c>
      <c r="B11" s="20"/>
      <c r="C11" s="20"/>
      <c r="D11" s="20"/>
      <c r="E11" s="20"/>
      <c r="F11" s="20"/>
      <c r="G11" s="21">
        <f>+'[1]Formulario PPGR6'!F15</f>
        <v>476315021.36400002</v>
      </c>
      <c r="H11" s="22"/>
      <c r="I11" s="22">
        <f>I9*I10</f>
        <v>256500</v>
      </c>
      <c r="J11" s="22"/>
      <c r="K11" s="24"/>
    </row>
    <row r="12" spans="1:60" ht="12.75" x14ac:dyDescent="0.2">
      <c r="A12" s="19" t="s">
        <v>372</v>
      </c>
      <c r="B12" s="20"/>
      <c r="C12" s="20"/>
      <c r="D12" s="20"/>
      <c r="E12" s="20"/>
      <c r="F12" s="20"/>
      <c r="G12" s="21">
        <f>'[1]Formulario PPGR6'!F11+'[1]Formulario PPGR6'!F17+'[1]Formulario PPGR6'!F21+'[1]Formulario PPGR6'!F22</f>
        <v>87152320.388699993</v>
      </c>
      <c r="H12" s="22"/>
      <c r="I12" s="22">
        <f>I9+I11</f>
        <v>5386500</v>
      </c>
      <c r="J12" s="22"/>
      <c r="K12" s="24"/>
    </row>
    <row r="13" spans="1:60" ht="12.75" x14ac:dyDescent="0.2">
      <c r="A13" s="25" t="s">
        <v>373</v>
      </c>
      <c r="B13" s="20"/>
      <c r="C13" s="20"/>
      <c r="D13" s="20"/>
      <c r="E13" s="20"/>
      <c r="F13" s="20"/>
      <c r="G13" s="26">
        <f>+'[1]Formulario PPGR6'!F18</f>
        <v>0</v>
      </c>
      <c r="H13" s="22"/>
      <c r="I13" s="22"/>
      <c r="J13" s="22"/>
      <c r="K13" s="24"/>
    </row>
    <row r="14" spans="1:60" ht="13.5" thickBot="1" x14ac:dyDescent="0.25">
      <c r="A14" s="27" t="s">
        <v>374</v>
      </c>
      <c r="B14" s="28"/>
      <c r="C14" s="28"/>
      <c r="D14" s="28"/>
      <c r="E14" s="28"/>
      <c r="F14" s="28"/>
      <c r="G14" s="29">
        <f>SUM(G9:G13)</f>
        <v>678862766.41470003</v>
      </c>
      <c r="H14" s="30"/>
      <c r="I14" s="30"/>
      <c r="J14" s="30"/>
      <c r="K14" s="31"/>
    </row>
    <row r="15" spans="1:60" ht="15.75" customHeight="1" thickTop="1" x14ac:dyDescent="0.2">
      <c r="A15" s="32" t="s">
        <v>375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</row>
    <row r="16" spans="1:60" ht="19.5" customHeight="1" x14ac:dyDescent="0.2">
      <c r="A16" s="90" t="s">
        <v>3</v>
      </c>
      <c r="B16" s="90" t="s">
        <v>4</v>
      </c>
      <c r="C16" s="90" t="s">
        <v>5</v>
      </c>
      <c r="D16" s="90" t="s">
        <v>6</v>
      </c>
      <c r="E16" s="90" t="s">
        <v>7</v>
      </c>
      <c r="F16" s="91" t="s">
        <v>1</v>
      </c>
      <c r="G16" s="85" t="s">
        <v>376</v>
      </c>
      <c r="H16" s="86"/>
      <c r="I16" s="87"/>
      <c r="J16" s="88" t="s">
        <v>377</v>
      </c>
      <c r="K16" s="88" t="s">
        <v>2</v>
      </c>
    </row>
    <row r="17" spans="1:11" ht="44.25" customHeight="1" x14ac:dyDescent="0.2">
      <c r="A17" s="90"/>
      <c r="B17" s="90"/>
      <c r="C17" s="90"/>
      <c r="D17" s="90"/>
      <c r="E17" s="90"/>
      <c r="F17" s="92"/>
      <c r="G17" s="35" t="s">
        <v>378</v>
      </c>
      <c r="H17" s="35" t="s">
        <v>379</v>
      </c>
      <c r="I17" s="35" t="s">
        <v>380</v>
      </c>
      <c r="J17" s="89"/>
      <c r="K17" s="89"/>
    </row>
    <row r="18" spans="1:11" ht="12.75" x14ac:dyDescent="0.2">
      <c r="A18" s="36">
        <v>2</v>
      </c>
      <c r="B18" s="37"/>
      <c r="C18" s="37"/>
      <c r="D18" s="37"/>
      <c r="E18" s="37"/>
      <c r="F18" s="38" t="s">
        <v>381</v>
      </c>
      <c r="G18" s="39">
        <f>+G19+G67+G171+G255+G272+G325</f>
        <v>201197005.37648004</v>
      </c>
      <c r="H18" s="39">
        <f>+H19+H67+H171+H255+H272+H325</f>
        <v>424869502.03781992</v>
      </c>
      <c r="I18" s="39">
        <f>+I19+I67+I171+I255+I272+I325</f>
        <v>0</v>
      </c>
      <c r="J18" s="39">
        <f>+J19+J67+J171+J255+J272+J325</f>
        <v>626066507.41429996</v>
      </c>
      <c r="K18" s="39">
        <f>+K19+K67+K171+K255+K272+K325</f>
        <v>100</v>
      </c>
    </row>
    <row r="19" spans="1:11" ht="12.75" x14ac:dyDescent="0.2">
      <c r="A19" s="40">
        <v>2</v>
      </c>
      <c r="B19" s="41">
        <v>1</v>
      </c>
      <c r="C19" s="42"/>
      <c r="D19" s="42"/>
      <c r="E19" s="42"/>
      <c r="F19" s="43" t="s">
        <v>9</v>
      </c>
      <c r="G19" s="44">
        <f>+G20+G42+G54+G58</f>
        <v>188293303.51713002</v>
      </c>
      <c r="H19" s="44">
        <f>+H20+H42+H54+H58</f>
        <v>385415785.53596991</v>
      </c>
      <c r="I19" s="44">
        <f>+I20+I42+I54+I58</f>
        <v>0</v>
      </c>
      <c r="J19" s="44">
        <f>+J20+J42+J54+J58</f>
        <v>573709089.05309999</v>
      </c>
      <c r="K19" s="44">
        <f>+K20+K42+K54+K58</f>
        <v>91.637083641889745</v>
      </c>
    </row>
    <row r="20" spans="1:11" ht="12.75" x14ac:dyDescent="0.2">
      <c r="A20" s="45">
        <v>2</v>
      </c>
      <c r="B20" s="46">
        <v>1</v>
      </c>
      <c r="C20" s="46">
        <v>1</v>
      </c>
      <c r="D20" s="46"/>
      <c r="E20" s="46"/>
      <c r="F20" s="47" t="s">
        <v>10</v>
      </c>
      <c r="G20" s="48">
        <f>+G21+G26+G33+G35+G37</f>
        <v>162877320.68958002</v>
      </c>
      <c r="H20" s="48">
        <f>+H21+H26+H33+H35+H37</f>
        <v>380047081.60901994</v>
      </c>
      <c r="I20" s="48">
        <f>+I21+I26+I33+I35+I37</f>
        <v>0</v>
      </c>
      <c r="J20" s="48">
        <f>+J21+J26+J33+J35+J37</f>
        <v>542924402.29859996</v>
      </c>
      <c r="K20" s="48">
        <f>+K21+K26+K33+K35+K37</f>
        <v>86.719924459929516</v>
      </c>
    </row>
    <row r="21" spans="1:11" ht="12.75" x14ac:dyDescent="0.2">
      <c r="A21" s="49">
        <v>2</v>
      </c>
      <c r="B21" s="50">
        <v>1</v>
      </c>
      <c r="C21" s="50">
        <v>1</v>
      </c>
      <c r="D21" s="50">
        <v>1</v>
      </c>
      <c r="E21" s="50"/>
      <c r="F21" s="51" t="s">
        <v>11</v>
      </c>
      <c r="G21" s="52">
        <f>SUM(G22:G25)</f>
        <v>145092883.43088001</v>
      </c>
      <c r="H21" s="52">
        <f>SUM(H22:H25)</f>
        <v>338550061.33871996</v>
      </c>
      <c r="I21" s="52">
        <f>SUM(I22:I25)</f>
        <v>0</v>
      </c>
      <c r="J21" s="52">
        <f>SUM(J22:J25)</f>
        <v>483642944.76959997</v>
      </c>
      <c r="K21" s="53">
        <f>SUM(K22:K25)</f>
        <v>77.251049056605879</v>
      </c>
    </row>
    <row r="22" spans="1:11" ht="12.75" x14ac:dyDescent="0.2">
      <c r="A22" s="54">
        <v>2</v>
      </c>
      <c r="B22" s="55">
        <v>1</v>
      </c>
      <c r="C22" s="55">
        <v>1</v>
      </c>
      <c r="D22" s="55">
        <v>1</v>
      </c>
      <c r="E22" s="55" t="s">
        <v>301</v>
      </c>
      <c r="F22" s="56" t="s">
        <v>382</v>
      </c>
      <c r="G22" s="23">
        <v>145092883.43088001</v>
      </c>
      <c r="H22" s="23">
        <v>338550061.33871996</v>
      </c>
      <c r="I22" s="23"/>
      <c r="J22" s="57">
        <f>SUBTOTAL(9,G22:I22)</f>
        <v>483642944.76959997</v>
      </c>
      <c r="K22" s="58">
        <f>IFERROR(J22/$J$18*100,"0.00")</f>
        <v>77.251049056605879</v>
      </c>
    </row>
    <row r="23" spans="1:11" ht="12.75" x14ac:dyDescent="0.2">
      <c r="A23" s="54">
        <v>2</v>
      </c>
      <c r="B23" s="55">
        <v>1</v>
      </c>
      <c r="C23" s="55">
        <v>1</v>
      </c>
      <c r="D23" s="55">
        <v>1</v>
      </c>
      <c r="E23" s="55" t="s">
        <v>324</v>
      </c>
      <c r="F23" s="59" t="s">
        <v>383</v>
      </c>
      <c r="G23" s="23"/>
      <c r="H23" s="23"/>
      <c r="I23" s="23"/>
      <c r="J23" s="57">
        <f>SUBTOTAL(9,G23:I23)</f>
        <v>0</v>
      </c>
      <c r="K23" s="58">
        <f>IFERROR(J23/$J$18*100,"0.00")</f>
        <v>0</v>
      </c>
    </row>
    <row r="24" spans="1:11" ht="12.75" x14ac:dyDescent="0.2">
      <c r="A24" s="54">
        <v>2</v>
      </c>
      <c r="B24" s="55">
        <v>1</v>
      </c>
      <c r="C24" s="55">
        <v>1</v>
      </c>
      <c r="D24" s="55">
        <v>1</v>
      </c>
      <c r="E24" s="55" t="s">
        <v>384</v>
      </c>
      <c r="F24" s="59" t="s">
        <v>21</v>
      </c>
      <c r="G24" s="23"/>
      <c r="H24" s="23"/>
      <c r="I24" s="23"/>
      <c r="J24" s="57">
        <f>SUBTOTAL(9,G24:I24)</f>
        <v>0</v>
      </c>
      <c r="K24" s="58">
        <f>IFERROR(J24/$J$18*100,"0.00")</f>
        <v>0</v>
      </c>
    </row>
    <row r="25" spans="1:11" ht="12.75" x14ac:dyDescent="0.2">
      <c r="A25" s="54">
        <v>2</v>
      </c>
      <c r="B25" s="55">
        <v>1</v>
      </c>
      <c r="C25" s="55">
        <v>1</v>
      </c>
      <c r="D25" s="55">
        <v>1</v>
      </c>
      <c r="E25" s="55" t="s">
        <v>385</v>
      </c>
      <c r="F25" s="59" t="s">
        <v>386</v>
      </c>
      <c r="G25" s="23"/>
      <c r="H25" s="23"/>
      <c r="I25" s="23"/>
      <c r="J25" s="57">
        <f>SUBTOTAL(9,G25:I25)</f>
        <v>0</v>
      </c>
      <c r="K25" s="58">
        <f>IFERROR(J25/$J$18*100,"0.00")</f>
        <v>0</v>
      </c>
    </row>
    <row r="26" spans="1:11" ht="12.75" x14ac:dyDescent="0.2">
      <c r="A26" s="49">
        <v>2</v>
      </c>
      <c r="B26" s="50">
        <v>1</v>
      </c>
      <c r="C26" s="50">
        <v>1</v>
      </c>
      <c r="D26" s="50">
        <v>2</v>
      </c>
      <c r="E26" s="50"/>
      <c r="F26" s="51" t="s">
        <v>24</v>
      </c>
      <c r="G26" s="52">
        <f>SUM(G27:G32)</f>
        <v>51758.368200000012</v>
      </c>
      <c r="H26" s="52">
        <f>SUM(H27:H32)</f>
        <v>120769.52579999999</v>
      </c>
      <c r="I26" s="52">
        <f>SUM(I27:I32)</f>
        <v>0</v>
      </c>
      <c r="J26" s="52">
        <f>SUM(J27:J32)</f>
        <v>172527.894</v>
      </c>
      <c r="K26" s="53">
        <f>SUM(K27:K32)</f>
        <v>2.7557438699692259E-2</v>
      </c>
    </row>
    <row r="27" spans="1:11" ht="12.75" x14ac:dyDescent="0.2">
      <c r="A27" s="54">
        <v>2</v>
      </c>
      <c r="B27" s="55">
        <v>1</v>
      </c>
      <c r="C27" s="55">
        <v>1</v>
      </c>
      <c r="D27" s="55">
        <v>2</v>
      </c>
      <c r="E27" s="55" t="s">
        <v>326</v>
      </c>
      <c r="F27" s="59" t="s">
        <v>25</v>
      </c>
      <c r="G27" s="23">
        <v>51758.368200000012</v>
      </c>
      <c r="H27" s="23">
        <v>120769.52579999999</v>
      </c>
      <c r="I27" s="23"/>
      <c r="J27" s="57">
        <f t="shared" ref="J27:J32" si="0">SUBTOTAL(9,G27:I27)</f>
        <v>172527.894</v>
      </c>
      <c r="K27" s="58">
        <f t="shared" ref="K27:K32" si="1">IFERROR(J27/$J$18*100,"0.00")</f>
        <v>2.7557438699692259E-2</v>
      </c>
    </row>
    <row r="28" spans="1:11" ht="12.75" x14ac:dyDescent="0.2">
      <c r="A28" s="54">
        <v>2</v>
      </c>
      <c r="B28" s="55">
        <v>1</v>
      </c>
      <c r="C28" s="55">
        <v>1</v>
      </c>
      <c r="D28" s="55">
        <v>2</v>
      </c>
      <c r="E28" s="55" t="s">
        <v>384</v>
      </c>
      <c r="F28" s="59" t="s">
        <v>26</v>
      </c>
      <c r="G28" s="23"/>
      <c r="H28" s="23"/>
      <c r="I28" s="23"/>
      <c r="J28" s="57">
        <f t="shared" si="0"/>
        <v>0</v>
      </c>
      <c r="K28" s="58">
        <f t="shared" si="1"/>
        <v>0</v>
      </c>
    </row>
    <row r="29" spans="1:11" ht="12.75" x14ac:dyDescent="0.2">
      <c r="A29" s="54">
        <v>2</v>
      </c>
      <c r="B29" s="55">
        <v>1</v>
      </c>
      <c r="C29" s="55">
        <v>1</v>
      </c>
      <c r="D29" s="55">
        <v>2</v>
      </c>
      <c r="E29" s="55" t="s">
        <v>385</v>
      </c>
      <c r="F29" s="59" t="s">
        <v>27</v>
      </c>
      <c r="G29" s="23"/>
      <c r="H29" s="23"/>
      <c r="I29" s="23"/>
      <c r="J29" s="57">
        <f t="shared" si="0"/>
        <v>0</v>
      </c>
      <c r="K29" s="58">
        <f t="shared" si="1"/>
        <v>0</v>
      </c>
    </row>
    <row r="30" spans="1:11" s="60" customFormat="1" ht="12.75" x14ac:dyDescent="0.2">
      <c r="A30" s="54">
        <v>2</v>
      </c>
      <c r="B30" s="55">
        <v>1</v>
      </c>
      <c r="C30" s="55">
        <v>1</v>
      </c>
      <c r="D30" s="55">
        <v>2</v>
      </c>
      <c r="E30" s="55" t="s">
        <v>387</v>
      </c>
      <c r="F30" s="59" t="s">
        <v>29</v>
      </c>
      <c r="G30" s="23"/>
      <c r="H30" s="23"/>
      <c r="I30" s="23"/>
      <c r="J30" s="57">
        <f t="shared" si="0"/>
        <v>0</v>
      </c>
      <c r="K30" s="58">
        <f t="shared" si="1"/>
        <v>0</v>
      </c>
    </row>
    <row r="31" spans="1:11" s="60" customFormat="1" ht="12.75" x14ac:dyDescent="0.2">
      <c r="A31" s="54">
        <v>2</v>
      </c>
      <c r="B31" s="55">
        <v>1</v>
      </c>
      <c r="C31" s="55">
        <v>1</v>
      </c>
      <c r="D31" s="55">
        <v>2</v>
      </c>
      <c r="E31" s="55" t="s">
        <v>388</v>
      </c>
      <c r="F31" s="59" t="s">
        <v>31</v>
      </c>
      <c r="G31" s="23"/>
      <c r="H31" s="23"/>
      <c r="I31" s="23"/>
      <c r="J31" s="57">
        <f t="shared" si="0"/>
        <v>0</v>
      </c>
      <c r="K31" s="58">
        <f t="shared" si="1"/>
        <v>0</v>
      </c>
    </row>
    <row r="32" spans="1:11" ht="12.75" x14ac:dyDescent="0.2">
      <c r="A32" s="54">
        <v>2</v>
      </c>
      <c r="B32" s="55">
        <v>1</v>
      </c>
      <c r="C32" s="55">
        <v>1</v>
      </c>
      <c r="D32" s="55">
        <v>2</v>
      </c>
      <c r="E32" s="55" t="s">
        <v>389</v>
      </c>
      <c r="F32" s="59" t="s">
        <v>33</v>
      </c>
      <c r="G32" s="23"/>
      <c r="H32" s="23"/>
      <c r="I32" s="23"/>
      <c r="J32" s="57">
        <f t="shared" si="0"/>
        <v>0</v>
      </c>
      <c r="K32" s="58">
        <f t="shared" si="1"/>
        <v>0</v>
      </c>
    </row>
    <row r="33" spans="1:11" ht="12.75" x14ac:dyDescent="0.2">
      <c r="A33" s="49">
        <v>2</v>
      </c>
      <c r="B33" s="50">
        <v>1</v>
      </c>
      <c r="C33" s="50">
        <v>1</v>
      </c>
      <c r="D33" s="50">
        <v>3</v>
      </c>
      <c r="E33" s="50"/>
      <c r="F33" s="51" t="s">
        <v>34</v>
      </c>
      <c r="G33" s="52">
        <f>G34</f>
        <v>0</v>
      </c>
      <c r="H33" s="52">
        <f>H34</f>
        <v>0</v>
      </c>
      <c r="I33" s="52">
        <f>I34</f>
        <v>0</v>
      </c>
      <c r="J33" s="52">
        <f>J34</f>
        <v>0</v>
      </c>
      <c r="K33" s="53">
        <f>K34</f>
        <v>0</v>
      </c>
    </row>
    <row r="34" spans="1:11" ht="12.75" x14ac:dyDescent="0.2">
      <c r="A34" s="54">
        <v>2</v>
      </c>
      <c r="B34" s="55">
        <v>1</v>
      </c>
      <c r="C34" s="55">
        <v>1</v>
      </c>
      <c r="D34" s="55">
        <v>3</v>
      </c>
      <c r="E34" s="55" t="s">
        <v>301</v>
      </c>
      <c r="F34" s="59" t="s">
        <v>34</v>
      </c>
      <c r="G34" s="23"/>
      <c r="H34" s="23"/>
      <c r="I34" s="23"/>
      <c r="J34" s="57">
        <f>SUBTOTAL(9,G34:I34)</f>
        <v>0</v>
      </c>
      <c r="K34" s="58">
        <f>IFERROR(J34/$J$18*100,"0.00")</f>
        <v>0</v>
      </c>
    </row>
    <row r="35" spans="1:11" ht="12.75" x14ac:dyDescent="0.2">
      <c r="A35" s="49">
        <v>2</v>
      </c>
      <c r="B35" s="50">
        <v>1</v>
      </c>
      <c r="C35" s="50">
        <v>1</v>
      </c>
      <c r="D35" s="50">
        <v>4</v>
      </c>
      <c r="E35" s="50"/>
      <c r="F35" s="51" t="s">
        <v>390</v>
      </c>
      <c r="G35" s="52">
        <f>G36</f>
        <v>17732678.890500002</v>
      </c>
      <c r="H35" s="52">
        <f>H36</f>
        <v>41376250.744499996</v>
      </c>
      <c r="I35" s="52">
        <f>I36</f>
        <v>0</v>
      </c>
      <c r="J35" s="52">
        <f>J36</f>
        <v>59108929.634999998</v>
      </c>
      <c r="K35" s="53">
        <f>K36</f>
        <v>9.4413179646239431</v>
      </c>
    </row>
    <row r="36" spans="1:11" ht="12.75" x14ac:dyDescent="0.2">
      <c r="A36" s="54">
        <v>2</v>
      </c>
      <c r="B36" s="55">
        <v>1</v>
      </c>
      <c r="C36" s="55">
        <v>1</v>
      </c>
      <c r="D36" s="55">
        <v>4</v>
      </c>
      <c r="E36" s="55" t="s">
        <v>301</v>
      </c>
      <c r="F36" s="59" t="s">
        <v>390</v>
      </c>
      <c r="G36" s="23">
        <v>17732678.890500002</v>
      </c>
      <c r="H36" s="23">
        <v>41376250.744499996</v>
      </c>
      <c r="I36" s="23"/>
      <c r="J36" s="57">
        <f>SUBTOTAL(9,G36:I36)</f>
        <v>59108929.634999998</v>
      </c>
      <c r="K36" s="58">
        <f>IFERROR(J36/$J$18*100,"0.00")</f>
        <v>9.4413179646239431</v>
      </c>
    </row>
    <row r="37" spans="1:11" ht="12.75" x14ac:dyDescent="0.2">
      <c r="A37" s="49">
        <v>2</v>
      </c>
      <c r="B37" s="50">
        <v>1</v>
      </c>
      <c r="C37" s="50">
        <v>1</v>
      </c>
      <c r="D37" s="50">
        <v>5</v>
      </c>
      <c r="E37" s="50"/>
      <c r="F37" s="51" t="s">
        <v>391</v>
      </c>
      <c r="G37" s="52">
        <f>SUM(G38:G41)</f>
        <v>0</v>
      </c>
      <c r="H37" s="52">
        <f>SUM(H38:H41)</f>
        <v>0</v>
      </c>
      <c r="I37" s="52">
        <f>SUM(I38:I41)</f>
        <v>0</v>
      </c>
      <c r="J37" s="52">
        <f>SUM(J38:J41)</f>
        <v>0</v>
      </c>
      <c r="K37" s="53">
        <f>SUM(K38:K41)</f>
        <v>0</v>
      </c>
    </row>
    <row r="38" spans="1:11" ht="12.75" x14ac:dyDescent="0.2">
      <c r="A38" s="54">
        <v>2</v>
      </c>
      <c r="B38" s="55">
        <v>1</v>
      </c>
      <c r="C38" s="55">
        <v>1</v>
      </c>
      <c r="D38" s="55">
        <v>5</v>
      </c>
      <c r="E38" s="55" t="s">
        <v>301</v>
      </c>
      <c r="F38" s="61" t="s">
        <v>391</v>
      </c>
      <c r="G38" s="23"/>
      <c r="H38" s="23"/>
      <c r="I38" s="23"/>
      <c r="J38" s="57">
        <f>SUBTOTAL(9,G38:I38)</f>
        <v>0</v>
      </c>
      <c r="K38" s="58">
        <f>IFERROR(J38/$J$18*100,"0.00")</f>
        <v>0</v>
      </c>
    </row>
    <row r="39" spans="1:11" ht="12.75" x14ac:dyDescent="0.2">
      <c r="A39" s="54">
        <v>2</v>
      </c>
      <c r="B39" s="55">
        <v>1</v>
      </c>
      <c r="C39" s="55">
        <v>1</v>
      </c>
      <c r="D39" s="55">
        <v>5</v>
      </c>
      <c r="E39" s="55" t="s">
        <v>324</v>
      </c>
      <c r="F39" s="59" t="s">
        <v>37</v>
      </c>
      <c r="G39" s="23"/>
      <c r="H39" s="23"/>
      <c r="I39" s="23"/>
      <c r="J39" s="57">
        <f>SUBTOTAL(9,G39:I39)</f>
        <v>0</v>
      </c>
      <c r="K39" s="58">
        <f>IFERROR(J39/$J$18*100,"0.00")</f>
        <v>0</v>
      </c>
    </row>
    <row r="40" spans="1:11" ht="12.75" x14ac:dyDescent="0.2">
      <c r="A40" s="54">
        <v>2</v>
      </c>
      <c r="B40" s="55">
        <v>1</v>
      </c>
      <c r="C40" s="55">
        <v>1</v>
      </c>
      <c r="D40" s="55">
        <v>5</v>
      </c>
      <c r="E40" s="55" t="s">
        <v>326</v>
      </c>
      <c r="F40" s="59" t="s">
        <v>392</v>
      </c>
      <c r="G40" s="23"/>
      <c r="H40" s="23"/>
      <c r="I40" s="23"/>
      <c r="J40" s="57">
        <f>SUBTOTAL(9,G40:I40)</f>
        <v>0</v>
      </c>
      <c r="K40" s="58">
        <f>IFERROR(J40/$J$18*100,"0.00")</f>
        <v>0</v>
      </c>
    </row>
    <row r="41" spans="1:11" ht="12.75" x14ac:dyDescent="0.2">
      <c r="A41" s="54">
        <v>2</v>
      </c>
      <c r="B41" s="55">
        <v>1</v>
      </c>
      <c r="C41" s="55">
        <v>1</v>
      </c>
      <c r="D41" s="55">
        <v>5</v>
      </c>
      <c r="E41" s="55" t="s">
        <v>328</v>
      </c>
      <c r="F41" s="59" t="s">
        <v>39</v>
      </c>
      <c r="G41" s="23"/>
      <c r="H41" s="23"/>
      <c r="I41" s="23"/>
      <c r="J41" s="57">
        <f>SUBTOTAL(9,G41:I41)</f>
        <v>0</v>
      </c>
      <c r="K41" s="58">
        <f>IFERROR(J41/$J$18*100,"0.00")</f>
        <v>0</v>
      </c>
    </row>
    <row r="42" spans="1:11" ht="12.75" x14ac:dyDescent="0.2">
      <c r="A42" s="45">
        <v>2</v>
      </c>
      <c r="B42" s="46">
        <v>1</v>
      </c>
      <c r="C42" s="46">
        <v>2</v>
      </c>
      <c r="D42" s="46"/>
      <c r="E42" s="46"/>
      <c r="F42" s="47" t="s">
        <v>40</v>
      </c>
      <c r="G42" s="48">
        <f>+G43+G45</f>
        <v>12526975.82955</v>
      </c>
      <c r="H42" s="48">
        <f>+H43+H45</f>
        <v>5368703.9269500002</v>
      </c>
      <c r="I42" s="48">
        <f>+I43+I45</f>
        <v>0</v>
      </c>
      <c r="J42" s="48">
        <f>+J43+J45</f>
        <v>17895679.756499998</v>
      </c>
      <c r="K42" s="48">
        <f>+K43+K45</f>
        <v>2.8584311003012211</v>
      </c>
    </row>
    <row r="43" spans="1:11" ht="12.75" x14ac:dyDescent="0.2">
      <c r="A43" s="49">
        <v>2</v>
      </c>
      <c r="B43" s="50">
        <v>1</v>
      </c>
      <c r="C43" s="50">
        <v>2</v>
      </c>
      <c r="D43" s="50">
        <v>1</v>
      </c>
      <c r="E43" s="50"/>
      <c r="F43" s="51" t="s">
        <v>41</v>
      </c>
      <c r="G43" s="52">
        <f>G44</f>
        <v>0</v>
      </c>
      <c r="H43" s="52">
        <f>H44</f>
        <v>0</v>
      </c>
      <c r="I43" s="52">
        <f>I44</f>
        <v>0</v>
      </c>
      <c r="J43" s="52">
        <f>J44</f>
        <v>0</v>
      </c>
      <c r="K43" s="53">
        <f>K44</f>
        <v>0</v>
      </c>
    </row>
    <row r="44" spans="1:11" ht="12.75" x14ac:dyDescent="0.2">
      <c r="A44" s="54">
        <v>2</v>
      </c>
      <c r="B44" s="55">
        <v>1</v>
      </c>
      <c r="C44" s="55">
        <v>2</v>
      </c>
      <c r="D44" s="55">
        <v>1</v>
      </c>
      <c r="E44" s="55" t="s">
        <v>301</v>
      </c>
      <c r="F44" s="59" t="s">
        <v>41</v>
      </c>
      <c r="G44" s="23"/>
      <c r="H44" s="23"/>
      <c r="I44" s="23"/>
      <c r="J44" s="57">
        <f>SUBTOTAL(9,G44:I44)</f>
        <v>0</v>
      </c>
      <c r="K44" s="58">
        <f>IFERROR(J44/$J$18*100,"0.00")</f>
        <v>0</v>
      </c>
    </row>
    <row r="45" spans="1:11" ht="12.75" x14ac:dyDescent="0.2">
      <c r="A45" s="49">
        <v>2</v>
      </c>
      <c r="B45" s="50">
        <v>1</v>
      </c>
      <c r="C45" s="50">
        <v>2</v>
      </c>
      <c r="D45" s="50">
        <v>2</v>
      </c>
      <c r="E45" s="50"/>
      <c r="F45" s="51" t="s">
        <v>42</v>
      </c>
      <c r="G45" s="52">
        <f>SUM(G46:G53)</f>
        <v>12526975.82955</v>
      </c>
      <c r="H45" s="52">
        <f>SUM(H46:H53)</f>
        <v>5368703.9269500002</v>
      </c>
      <c r="I45" s="52">
        <f>SUM(I46:I53)</f>
        <v>0</v>
      </c>
      <c r="J45" s="52">
        <f>SUM(J46:J53)</f>
        <v>17895679.756499998</v>
      </c>
      <c r="K45" s="53">
        <f>SUM(K46:K53)</f>
        <v>2.8584311003012211</v>
      </c>
    </row>
    <row r="46" spans="1:11" ht="12.75" x14ac:dyDescent="0.2">
      <c r="A46" s="54">
        <v>2</v>
      </c>
      <c r="B46" s="55">
        <v>1</v>
      </c>
      <c r="C46" s="55">
        <v>2</v>
      </c>
      <c r="D46" s="55">
        <v>2</v>
      </c>
      <c r="E46" s="55" t="s">
        <v>326</v>
      </c>
      <c r="F46" s="62" t="s">
        <v>393</v>
      </c>
      <c r="G46" s="23"/>
      <c r="H46" s="23"/>
      <c r="I46" s="23"/>
      <c r="J46" s="57">
        <f t="shared" ref="J46:J53" si="2">SUBTOTAL(9,G46:I46)</f>
        <v>0</v>
      </c>
      <c r="K46" s="58">
        <f t="shared" ref="K46:K53" si="3">IFERROR(J46/$J$18*100,"0.00")</f>
        <v>0</v>
      </c>
    </row>
    <row r="47" spans="1:11" ht="12.75" x14ac:dyDescent="0.2">
      <c r="A47" s="54">
        <v>2</v>
      </c>
      <c r="B47" s="55">
        <v>1</v>
      </c>
      <c r="C47" s="55">
        <v>2</v>
      </c>
      <c r="D47" s="55">
        <v>2</v>
      </c>
      <c r="E47" s="55" t="s">
        <v>328</v>
      </c>
      <c r="F47" s="59" t="s">
        <v>45</v>
      </c>
      <c r="G47" s="23"/>
      <c r="H47" s="23"/>
      <c r="I47" s="23"/>
      <c r="J47" s="57">
        <f t="shared" si="2"/>
        <v>0</v>
      </c>
      <c r="K47" s="58">
        <f t="shared" si="3"/>
        <v>0</v>
      </c>
    </row>
    <row r="48" spans="1:11" ht="12.75" x14ac:dyDescent="0.2">
      <c r="A48" s="54">
        <v>2</v>
      </c>
      <c r="B48" s="55">
        <v>1</v>
      </c>
      <c r="C48" s="55">
        <v>2</v>
      </c>
      <c r="D48" s="55">
        <v>2</v>
      </c>
      <c r="E48" s="55" t="s">
        <v>384</v>
      </c>
      <c r="F48" s="59" t="s">
        <v>46</v>
      </c>
      <c r="G48" s="23"/>
      <c r="H48" s="23"/>
      <c r="I48" s="23"/>
      <c r="J48" s="57">
        <f t="shared" si="2"/>
        <v>0</v>
      </c>
      <c r="K48" s="58">
        <f t="shared" si="3"/>
        <v>0</v>
      </c>
    </row>
    <row r="49" spans="1:11" ht="12.75" x14ac:dyDescent="0.2">
      <c r="A49" s="54">
        <v>2</v>
      </c>
      <c r="B49" s="55">
        <v>1</v>
      </c>
      <c r="C49" s="55">
        <v>2</v>
      </c>
      <c r="D49" s="55">
        <v>2</v>
      </c>
      <c r="E49" s="55" t="s">
        <v>385</v>
      </c>
      <c r="F49" s="59" t="s">
        <v>394</v>
      </c>
      <c r="G49" s="23">
        <v>8276229.13215</v>
      </c>
      <c r="H49" s="23">
        <v>3546955.34235</v>
      </c>
      <c r="I49" s="23"/>
      <c r="J49" s="57">
        <f t="shared" si="2"/>
        <v>11823184.4745</v>
      </c>
      <c r="K49" s="58">
        <f t="shared" si="3"/>
        <v>1.8884869793355674</v>
      </c>
    </row>
    <row r="50" spans="1:11" ht="12.75" x14ac:dyDescent="0.2">
      <c r="A50" s="54">
        <v>2</v>
      </c>
      <c r="B50" s="55">
        <v>1</v>
      </c>
      <c r="C50" s="55">
        <v>2</v>
      </c>
      <c r="D50" s="55">
        <v>2</v>
      </c>
      <c r="E50" s="55" t="s">
        <v>395</v>
      </c>
      <c r="F50" s="59" t="s">
        <v>49</v>
      </c>
      <c r="G50" s="23"/>
      <c r="H50" s="23"/>
      <c r="I50" s="23"/>
      <c r="J50" s="57">
        <f t="shared" si="2"/>
        <v>0</v>
      </c>
      <c r="K50" s="58">
        <f t="shared" si="3"/>
        <v>0</v>
      </c>
    </row>
    <row r="51" spans="1:11" ht="12.75" x14ac:dyDescent="0.2">
      <c r="A51" s="54">
        <v>2</v>
      </c>
      <c r="B51" s="55">
        <v>1</v>
      </c>
      <c r="C51" s="55">
        <v>2</v>
      </c>
      <c r="D51" s="55">
        <v>2</v>
      </c>
      <c r="E51" s="55" t="s">
        <v>387</v>
      </c>
      <c r="F51" s="59" t="s">
        <v>50</v>
      </c>
      <c r="G51" s="23">
        <v>4250746.6973999999</v>
      </c>
      <c r="H51" s="23">
        <v>1821748.5845999999</v>
      </c>
      <c r="I51" s="23"/>
      <c r="J51" s="57">
        <f t="shared" si="2"/>
        <v>6072495.2819999997</v>
      </c>
      <c r="K51" s="58">
        <f t="shared" si="3"/>
        <v>0.96994412096565352</v>
      </c>
    </row>
    <row r="52" spans="1:11" ht="12.75" x14ac:dyDescent="0.2">
      <c r="A52" s="54">
        <v>2</v>
      </c>
      <c r="B52" s="55">
        <v>1</v>
      </c>
      <c r="C52" s="55">
        <v>2</v>
      </c>
      <c r="D52" s="55">
        <v>2</v>
      </c>
      <c r="E52" s="55" t="s">
        <v>388</v>
      </c>
      <c r="F52" s="59" t="s">
        <v>396</v>
      </c>
      <c r="G52" s="23"/>
      <c r="H52" s="23"/>
      <c r="I52" s="23"/>
      <c r="J52" s="57">
        <f t="shared" si="2"/>
        <v>0</v>
      </c>
      <c r="K52" s="58">
        <f t="shared" si="3"/>
        <v>0</v>
      </c>
    </row>
    <row r="53" spans="1:11" ht="12.75" x14ac:dyDescent="0.2">
      <c r="A53" s="54">
        <v>2</v>
      </c>
      <c r="B53" s="55">
        <v>1</v>
      </c>
      <c r="C53" s="55">
        <v>2</v>
      </c>
      <c r="D53" s="55">
        <v>2</v>
      </c>
      <c r="E53" s="55" t="s">
        <v>397</v>
      </c>
      <c r="F53" s="62" t="s">
        <v>398</v>
      </c>
      <c r="G53" s="23"/>
      <c r="H53" s="23"/>
      <c r="I53" s="23"/>
      <c r="J53" s="57">
        <f t="shared" si="2"/>
        <v>0</v>
      </c>
      <c r="K53" s="58">
        <f t="shared" si="3"/>
        <v>0</v>
      </c>
    </row>
    <row r="54" spans="1:11" ht="12.75" x14ac:dyDescent="0.2">
      <c r="A54" s="45">
        <v>2</v>
      </c>
      <c r="B54" s="46">
        <v>1</v>
      </c>
      <c r="C54" s="46">
        <v>3</v>
      </c>
      <c r="D54" s="46"/>
      <c r="E54" s="46"/>
      <c r="F54" s="47" t="s">
        <v>53</v>
      </c>
      <c r="G54" s="48">
        <f>+G55</f>
        <v>0</v>
      </c>
      <c r="H54" s="48">
        <f>+H55</f>
        <v>0</v>
      </c>
      <c r="I54" s="48">
        <f>+I55</f>
        <v>0</v>
      </c>
      <c r="J54" s="48">
        <f>+J55</f>
        <v>0</v>
      </c>
      <c r="K54" s="48">
        <f>+K55</f>
        <v>0</v>
      </c>
    </row>
    <row r="55" spans="1:11" ht="12.75" x14ac:dyDescent="0.2">
      <c r="A55" s="49">
        <v>2</v>
      </c>
      <c r="B55" s="50">
        <v>1</v>
      </c>
      <c r="C55" s="50">
        <v>3</v>
      </c>
      <c r="D55" s="50">
        <v>2</v>
      </c>
      <c r="E55" s="50"/>
      <c r="F55" s="63" t="s">
        <v>57</v>
      </c>
      <c r="G55" s="52">
        <f>SUM(G56:G57)</f>
        <v>0</v>
      </c>
      <c r="H55" s="52">
        <f>SUM(H56:H57)</f>
        <v>0</v>
      </c>
      <c r="I55" s="52">
        <f>SUM(I56:I57)</f>
        <v>0</v>
      </c>
      <c r="J55" s="52">
        <f>SUM(J56:J57)</f>
        <v>0</v>
      </c>
      <c r="K55" s="53">
        <f>SUM(K56:K57)</f>
        <v>0</v>
      </c>
    </row>
    <row r="56" spans="1:11" ht="12.75" x14ac:dyDescent="0.2">
      <c r="A56" s="64">
        <v>2</v>
      </c>
      <c r="B56" s="55">
        <v>1</v>
      </c>
      <c r="C56" s="55">
        <v>3</v>
      </c>
      <c r="D56" s="55">
        <v>2</v>
      </c>
      <c r="E56" s="55" t="s">
        <v>301</v>
      </c>
      <c r="F56" s="65" t="s">
        <v>58</v>
      </c>
      <c r="G56" s="23"/>
      <c r="H56" s="23"/>
      <c r="I56" s="23"/>
      <c r="J56" s="57">
        <f>SUBTOTAL(9,G56:I56)</f>
        <v>0</v>
      </c>
      <c r="K56" s="58">
        <f>IFERROR(J56/$J$18*100,"0.00")</f>
        <v>0</v>
      </c>
    </row>
    <row r="57" spans="1:11" ht="12.75" x14ac:dyDescent="0.2">
      <c r="A57" s="64">
        <v>2</v>
      </c>
      <c r="B57" s="55">
        <v>1</v>
      </c>
      <c r="C57" s="55">
        <v>3</v>
      </c>
      <c r="D57" s="55">
        <v>2</v>
      </c>
      <c r="E57" s="55" t="s">
        <v>324</v>
      </c>
      <c r="F57" s="65" t="s">
        <v>59</v>
      </c>
      <c r="G57" s="23"/>
      <c r="H57" s="23"/>
      <c r="I57" s="23"/>
      <c r="J57" s="57">
        <f>SUBTOTAL(9,G57:I57)</f>
        <v>0</v>
      </c>
      <c r="K57" s="58">
        <f>IFERROR(J57/$J$18*100,"0.00")</f>
        <v>0</v>
      </c>
    </row>
    <row r="58" spans="1:11" ht="12.75" x14ac:dyDescent="0.2">
      <c r="A58" s="45">
        <v>2</v>
      </c>
      <c r="B58" s="46">
        <v>1</v>
      </c>
      <c r="C58" s="46">
        <v>5</v>
      </c>
      <c r="D58" s="46"/>
      <c r="E58" s="46"/>
      <c r="F58" s="47" t="s">
        <v>66</v>
      </c>
      <c r="G58" s="48">
        <f>G59+G61+G63+G65</f>
        <v>12889006.998</v>
      </c>
      <c r="H58" s="48">
        <f>H59+H61+H63+H65</f>
        <v>0</v>
      </c>
      <c r="I58" s="48">
        <f>I59+I61+I63+I65</f>
        <v>0</v>
      </c>
      <c r="J58" s="48">
        <f>J59+J61+J63+J65</f>
        <v>12889006.998</v>
      </c>
      <c r="K58" s="66">
        <f>K59+K61+K63+K65</f>
        <v>2.0587280816590128</v>
      </c>
    </row>
    <row r="59" spans="1:11" ht="12.75" x14ac:dyDescent="0.2">
      <c r="A59" s="49">
        <v>2</v>
      </c>
      <c r="B59" s="50">
        <v>1</v>
      </c>
      <c r="C59" s="50">
        <v>5</v>
      </c>
      <c r="D59" s="50">
        <v>1</v>
      </c>
      <c r="E59" s="50"/>
      <c r="F59" s="51" t="s">
        <v>67</v>
      </c>
      <c r="G59" s="52">
        <f>G60</f>
        <v>12889006.998</v>
      </c>
      <c r="H59" s="52">
        <f>H60</f>
        <v>0</v>
      </c>
      <c r="I59" s="52">
        <f>I60</f>
        <v>0</v>
      </c>
      <c r="J59" s="52">
        <f>J60</f>
        <v>12889006.998</v>
      </c>
      <c r="K59" s="53">
        <f>K60</f>
        <v>2.0587280816590128</v>
      </c>
    </row>
    <row r="60" spans="1:11" ht="12.75" x14ac:dyDescent="0.2">
      <c r="A60" s="54">
        <v>2</v>
      </c>
      <c r="B60" s="55">
        <v>1</v>
      </c>
      <c r="C60" s="55">
        <v>5</v>
      </c>
      <c r="D60" s="55">
        <v>1</v>
      </c>
      <c r="E60" s="55" t="s">
        <v>301</v>
      </c>
      <c r="F60" s="59" t="s">
        <v>67</v>
      </c>
      <c r="G60" s="23">
        <v>12889006.998</v>
      </c>
      <c r="H60" s="23"/>
      <c r="I60" s="23"/>
      <c r="J60" s="57">
        <f>SUBTOTAL(9,G60:I60)</f>
        <v>12889006.998</v>
      </c>
      <c r="K60" s="58">
        <f>IFERROR(J60/$J$18*100,"0.00")</f>
        <v>2.0587280816590128</v>
      </c>
    </row>
    <row r="61" spans="1:11" ht="12.75" x14ac:dyDescent="0.2">
      <c r="A61" s="49">
        <v>2</v>
      </c>
      <c r="B61" s="50">
        <v>1</v>
      </c>
      <c r="C61" s="50">
        <v>5</v>
      </c>
      <c r="D61" s="50">
        <v>2</v>
      </c>
      <c r="E61" s="50"/>
      <c r="F61" s="63" t="s">
        <v>68</v>
      </c>
      <c r="G61" s="52">
        <f>G62</f>
        <v>0</v>
      </c>
      <c r="H61" s="52">
        <f>H62</f>
        <v>0</v>
      </c>
      <c r="I61" s="52">
        <f>I62</f>
        <v>0</v>
      </c>
      <c r="J61" s="52">
        <f>J62</f>
        <v>0</v>
      </c>
      <c r="K61" s="53">
        <f>K62</f>
        <v>0</v>
      </c>
    </row>
    <row r="62" spans="1:11" ht="12.75" x14ac:dyDescent="0.2">
      <c r="A62" s="54">
        <v>2</v>
      </c>
      <c r="B62" s="55">
        <v>1</v>
      </c>
      <c r="C62" s="55">
        <v>5</v>
      </c>
      <c r="D62" s="55">
        <v>2</v>
      </c>
      <c r="E62" s="55" t="s">
        <v>301</v>
      </c>
      <c r="F62" s="59" t="s">
        <v>68</v>
      </c>
      <c r="G62" s="23"/>
      <c r="H62" s="23"/>
      <c r="I62" s="23"/>
      <c r="J62" s="57">
        <f>SUBTOTAL(9,G62:I62)</f>
        <v>0</v>
      </c>
      <c r="K62" s="58">
        <f>IFERROR(J62/$J$18*100,"0.00")</f>
        <v>0</v>
      </c>
    </row>
    <row r="63" spans="1:11" ht="12.75" x14ac:dyDescent="0.2">
      <c r="A63" s="49">
        <v>2</v>
      </c>
      <c r="B63" s="50">
        <v>1</v>
      </c>
      <c r="C63" s="50">
        <v>5</v>
      </c>
      <c r="D63" s="50">
        <v>3</v>
      </c>
      <c r="E63" s="50"/>
      <c r="F63" s="63" t="s">
        <v>69</v>
      </c>
      <c r="G63" s="52">
        <f>G64</f>
        <v>0</v>
      </c>
      <c r="H63" s="52">
        <f>H64</f>
        <v>0</v>
      </c>
      <c r="I63" s="52">
        <f>I64</f>
        <v>0</v>
      </c>
      <c r="J63" s="52">
        <f>J64</f>
        <v>0</v>
      </c>
      <c r="K63" s="53">
        <f>K64</f>
        <v>0</v>
      </c>
    </row>
    <row r="64" spans="1:11" ht="12.75" x14ac:dyDescent="0.2">
      <c r="A64" s="54">
        <v>2</v>
      </c>
      <c r="B64" s="55">
        <v>1</v>
      </c>
      <c r="C64" s="55">
        <v>5</v>
      </c>
      <c r="D64" s="55">
        <v>3</v>
      </c>
      <c r="E64" s="55" t="s">
        <v>301</v>
      </c>
      <c r="F64" s="59" t="s">
        <v>69</v>
      </c>
      <c r="G64" s="23"/>
      <c r="H64" s="23"/>
      <c r="I64" s="23"/>
      <c r="J64" s="57">
        <f>SUBTOTAL(9,G64:I64)</f>
        <v>0</v>
      </c>
      <c r="K64" s="58">
        <f>IFERROR(J64/$J$18*100,"0.00")</f>
        <v>0</v>
      </c>
    </row>
    <row r="65" spans="1:11" ht="12.75" x14ac:dyDescent="0.2">
      <c r="A65" s="49">
        <v>2</v>
      </c>
      <c r="B65" s="50">
        <v>1</v>
      </c>
      <c r="C65" s="50">
        <v>5</v>
      </c>
      <c r="D65" s="50">
        <v>4</v>
      </c>
      <c r="E65" s="50"/>
      <c r="F65" s="63" t="s">
        <v>70</v>
      </c>
      <c r="G65" s="52">
        <f>G66</f>
        <v>0</v>
      </c>
      <c r="H65" s="52">
        <f>H66</f>
        <v>0</v>
      </c>
      <c r="I65" s="52">
        <f>I66</f>
        <v>0</v>
      </c>
      <c r="J65" s="52">
        <f>J66</f>
        <v>0</v>
      </c>
      <c r="K65" s="53">
        <f>K66</f>
        <v>0</v>
      </c>
    </row>
    <row r="66" spans="1:11" ht="12.75" x14ac:dyDescent="0.2">
      <c r="A66" s="54">
        <v>2</v>
      </c>
      <c r="B66" s="55">
        <v>1</v>
      </c>
      <c r="C66" s="55">
        <v>5</v>
      </c>
      <c r="D66" s="55">
        <v>4</v>
      </c>
      <c r="E66" s="55" t="s">
        <v>301</v>
      </c>
      <c r="F66" s="59" t="s">
        <v>70</v>
      </c>
      <c r="G66" s="23"/>
      <c r="H66" s="23"/>
      <c r="I66" s="23"/>
      <c r="J66" s="57">
        <f>SUBTOTAL(9,G66:I66)</f>
        <v>0</v>
      </c>
      <c r="K66" s="58">
        <f>IFERROR(J66/$J$18*100,"0.00")</f>
        <v>0</v>
      </c>
    </row>
    <row r="67" spans="1:11" ht="12.75" x14ac:dyDescent="0.2">
      <c r="A67" s="40">
        <v>2</v>
      </c>
      <c r="B67" s="41">
        <v>2</v>
      </c>
      <c r="C67" s="42"/>
      <c r="D67" s="42"/>
      <c r="E67" s="42"/>
      <c r="F67" s="43" t="s">
        <v>399</v>
      </c>
      <c r="G67" s="44">
        <f>+G68+G82+G87+G92+G99+G116+G125+G143</f>
        <v>7517919.159</v>
      </c>
      <c r="H67" s="44">
        <f>+H68+H82+H87+H92+H99+H116+H125+H143</f>
        <v>6046161.8490000004</v>
      </c>
      <c r="I67" s="44">
        <f>+I68+I82+I87+I92+I99+I116+I125+I143</f>
        <v>0</v>
      </c>
      <c r="J67" s="44">
        <f>+J68+J82+J87+J92+J99+J116+J125+J143</f>
        <v>13564081.008000001</v>
      </c>
      <c r="K67" s="67">
        <f>+K68+K82+K87+K92+K99+K116+K125+K143</f>
        <v>2.1665559245487569</v>
      </c>
    </row>
    <row r="68" spans="1:11" ht="12.75" x14ac:dyDescent="0.2">
      <c r="A68" s="45">
        <v>2</v>
      </c>
      <c r="B68" s="46">
        <v>2</v>
      </c>
      <c r="C68" s="46">
        <v>1</v>
      </c>
      <c r="D68" s="46"/>
      <c r="E68" s="46"/>
      <c r="F68" s="47" t="s">
        <v>72</v>
      </c>
      <c r="G68" s="48">
        <f>+G69+G71+G73+G75+G78+G80</f>
        <v>1332755.6565000003</v>
      </c>
      <c r="H68" s="48">
        <f>+H69+H71+H73+H75+H78+H80</f>
        <v>108675</v>
      </c>
      <c r="I68" s="48">
        <f>+I69+I71+I73+I75+I78+I80</f>
        <v>0</v>
      </c>
      <c r="J68" s="48">
        <f>+J69+J71+J73+J75+J78+J80</f>
        <v>1441430.6565000003</v>
      </c>
      <c r="K68" s="48">
        <f>+K69+K71+K73+K75+K78+K80</f>
        <v>0.23023602755132411</v>
      </c>
    </row>
    <row r="69" spans="1:11" ht="12.75" x14ac:dyDescent="0.2">
      <c r="A69" s="49">
        <v>2</v>
      </c>
      <c r="B69" s="50">
        <v>2</v>
      </c>
      <c r="C69" s="50">
        <v>1</v>
      </c>
      <c r="D69" s="50">
        <v>2</v>
      </c>
      <c r="E69" s="50"/>
      <c r="F69" s="51" t="s">
        <v>74</v>
      </c>
      <c r="G69" s="52">
        <f>G70</f>
        <v>0</v>
      </c>
      <c r="H69" s="52">
        <f>H70</f>
        <v>0</v>
      </c>
      <c r="I69" s="52">
        <f>I70</f>
        <v>0</v>
      </c>
      <c r="J69" s="52">
        <f>J70</f>
        <v>0</v>
      </c>
      <c r="K69" s="53">
        <f>K70</f>
        <v>0</v>
      </c>
    </row>
    <row r="70" spans="1:11" ht="12.75" x14ac:dyDescent="0.2">
      <c r="A70" s="64">
        <v>2</v>
      </c>
      <c r="B70" s="55">
        <v>2</v>
      </c>
      <c r="C70" s="55">
        <v>1</v>
      </c>
      <c r="D70" s="55">
        <v>2</v>
      </c>
      <c r="E70" s="55" t="s">
        <v>301</v>
      </c>
      <c r="F70" s="65" t="s">
        <v>74</v>
      </c>
      <c r="G70" s="23"/>
      <c r="H70" s="23"/>
      <c r="I70" s="23"/>
      <c r="J70" s="57">
        <f>SUBTOTAL(9,G70:I70)</f>
        <v>0</v>
      </c>
      <c r="K70" s="58">
        <f>IFERROR(J70/$J$18*100,"0.00")</f>
        <v>0</v>
      </c>
    </row>
    <row r="71" spans="1:11" ht="12.75" x14ac:dyDescent="0.2">
      <c r="A71" s="49">
        <v>2</v>
      </c>
      <c r="B71" s="50">
        <v>2</v>
      </c>
      <c r="C71" s="50">
        <v>1</v>
      </c>
      <c r="D71" s="50">
        <v>3</v>
      </c>
      <c r="E71" s="50"/>
      <c r="F71" s="51" t="s">
        <v>75</v>
      </c>
      <c r="G71" s="52">
        <f>G72</f>
        <v>1274877.7965000002</v>
      </c>
      <c r="H71" s="52">
        <f>H72</f>
        <v>0</v>
      </c>
      <c r="I71" s="52">
        <f>I72</f>
        <v>0</v>
      </c>
      <c r="J71" s="52">
        <f>J72</f>
        <v>1274877.7965000002</v>
      </c>
      <c r="K71" s="53">
        <f>K72</f>
        <v>0.20363296573160219</v>
      </c>
    </row>
    <row r="72" spans="1:11" ht="12.75" x14ac:dyDescent="0.2">
      <c r="A72" s="54">
        <v>2</v>
      </c>
      <c r="B72" s="55">
        <v>2</v>
      </c>
      <c r="C72" s="55">
        <v>1</v>
      </c>
      <c r="D72" s="55">
        <v>3</v>
      </c>
      <c r="E72" s="55" t="s">
        <v>301</v>
      </c>
      <c r="F72" s="59" t="s">
        <v>75</v>
      </c>
      <c r="G72" s="23">
        <v>1274877.7965000002</v>
      </c>
      <c r="H72" s="23"/>
      <c r="I72" s="23"/>
      <c r="J72" s="57">
        <f>SUBTOTAL(9,G72:I72)</f>
        <v>1274877.7965000002</v>
      </c>
      <c r="K72" s="58">
        <f>IFERROR(J72/$J$18*100,"0.00")</f>
        <v>0.20363296573160219</v>
      </c>
    </row>
    <row r="73" spans="1:11" ht="12.75" x14ac:dyDescent="0.2">
      <c r="A73" s="49">
        <v>2</v>
      </c>
      <c r="B73" s="50">
        <v>2</v>
      </c>
      <c r="C73" s="50">
        <v>1</v>
      </c>
      <c r="D73" s="50">
        <v>5</v>
      </c>
      <c r="E73" s="50"/>
      <c r="F73" s="51" t="s">
        <v>400</v>
      </c>
      <c r="G73" s="52">
        <f>G74</f>
        <v>16477.86</v>
      </c>
      <c r="H73" s="52">
        <f>H74</f>
        <v>108675</v>
      </c>
      <c r="I73" s="52">
        <f>I74</f>
        <v>0</v>
      </c>
      <c r="J73" s="52">
        <f>J74</f>
        <v>125152.86</v>
      </c>
      <c r="K73" s="53">
        <f>K74</f>
        <v>1.9990345836721147E-2</v>
      </c>
    </row>
    <row r="74" spans="1:11" ht="12.75" x14ac:dyDescent="0.2">
      <c r="A74" s="64">
        <v>2</v>
      </c>
      <c r="B74" s="55">
        <v>2</v>
      </c>
      <c r="C74" s="55">
        <v>1</v>
      </c>
      <c r="D74" s="55">
        <v>5</v>
      </c>
      <c r="E74" s="55" t="s">
        <v>301</v>
      </c>
      <c r="F74" s="65" t="s">
        <v>400</v>
      </c>
      <c r="G74" s="23">
        <v>16477.86</v>
      </c>
      <c r="H74" s="23">
        <v>108675</v>
      </c>
      <c r="I74" s="23"/>
      <c r="J74" s="57">
        <f>SUBTOTAL(9,G74:I74)</f>
        <v>125152.86</v>
      </c>
      <c r="K74" s="58">
        <f>IFERROR(J74/$J$18*100,"0.00")</f>
        <v>1.9990345836721147E-2</v>
      </c>
    </row>
    <row r="75" spans="1:11" ht="12.75" x14ac:dyDescent="0.2">
      <c r="A75" s="49">
        <v>2</v>
      </c>
      <c r="B75" s="50">
        <v>2</v>
      </c>
      <c r="C75" s="50">
        <v>1</v>
      </c>
      <c r="D75" s="50">
        <v>6</v>
      </c>
      <c r="E75" s="50"/>
      <c r="F75" s="51" t="s">
        <v>78</v>
      </c>
      <c r="G75" s="52">
        <f>G76+G77</f>
        <v>0</v>
      </c>
      <c r="H75" s="52">
        <f>H76+H77</f>
        <v>0</v>
      </c>
      <c r="I75" s="52">
        <f>I76+I77</f>
        <v>0</v>
      </c>
      <c r="J75" s="52">
        <f>J76+J77</f>
        <v>0</v>
      </c>
      <c r="K75" s="53">
        <f>K76+K77</f>
        <v>0</v>
      </c>
    </row>
    <row r="76" spans="1:11" ht="12.75" x14ac:dyDescent="0.2">
      <c r="A76" s="64">
        <v>2</v>
      </c>
      <c r="B76" s="55">
        <v>2</v>
      </c>
      <c r="C76" s="55">
        <v>1</v>
      </c>
      <c r="D76" s="55">
        <v>6</v>
      </c>
      <c r="E76" s="55" t="s">
        <v>301</v>
      </c>
      <c r="F76" s="65" t="s">
        <v>79</v>
      </c>
      <c r="G76" s="68"/>
      <c r="H76" s="68"/>
      <c r="I76" s="68"/>
      <c r="J76" s="57">
        <f>SUBTOTAL(9,G76:I76)</f>
        <v>0</v>
      </c>
      <c r="K76" s="58">
        <f>IFERROR(J76/$J$18*100,"0.00")</f>
        <v>0</v>
      </c>
    </row>
    <row r="77" spans="1:11" ht="12.75" x14ac:dyDescent="0.2">
      <c r="A77" s="64">
        <v>2</v>
      </c>
      <c r="B77" s="55">
        <v>2</v>
      </c>
      <c r="C77" s="55">
        <v>1</v>
      </c>
      <c r="D77" s="55">
        <v>6</v>
      </c>
      <c r="E77" s="55" t="s">
        <v>324</v>
      </c>
      <c r="F77" s="65" t="s">
        <v>80</v>
      </c>
      <c r="G77" s="68"/>
      <c r="H77" s="68"/>
      <c r="I77" s="68"/>
      <c r="J77" s="57">
        <f>SUBTOTAL(9,G77:I77)</f>
        <v>0</v>
      </c>
      <c r="K77" s="58">
        <f>IFERROR(J77/$J$18*100,"0.00")</f>
        <v>0</v>
      </c>
    </row>
    <row r="78" spans="1:11" ht="12.75" x14ac:dyDescent="0.2">
      <c r="A78" s="49">
        <v>2</v>
      </c>
      <c r="B78" s="50">
        <v>2</v>
      </c>
      <c r="C78" s="50">
        <v>1</v>
      </c>
      <c r="D78" s="50">
        <v>7</v>
      </c>
      <c r="E78" s="50"/>
      <c r="F78" s="51" t="s">
        <v>81</v>
      </c>
      <c r="G78" s="52">
        <f>G79</f>
        <v>0</v>
      </c>
      <c r="H78" s="52">
        <f>H79</f>
        <v>0</v>
      </c>
      <c r="I78" s="52">
        <f>I79</f>
        <v>0</v>
      </c>
      <c r="J78" s="52">
        <f>J79</f>
        <v>0</v>
      </c>
      <c r="K78" s="53">
        <f>K79</f>
        <v>0</v>
      </c>
    </row>
    <row r="79" spans="1:11" ht="12.75" x14ac:dyDescent="0.2">
      <c r="A79" s="64">
        <v>2</v>
      </c>
      <c r="B79" s="55">
        <v>2</v>
      </c>
      <c r="C79" s="55">
        <v>1</v>
      </c>
      <c r="D79" s="55">
        <v>7</v>
      </c>
      <c r="E79" s="55" t="s">
        <v>301</v>
      </c>
      <c r="F79" s="65" t="s">
        <v>81</v>
      </c>
      <c r="G79" s="23"/>
      <c r="H79" s="23"/>
      <c r="I79" s="23"/>
      <c r="J79" s="57">
        <f>SUBTOTAL(9,G79:I79)</f>
        <v>0</v>
      </c>
      <c r="K79" s="58">
        <f>IFERROR(J79/$J$18*100,"0.00")</f>
        <v>0</v>
      </c>
    </row>
    <row r="80" spans="1:11" ht="12.75" x14ac:dyDescent="0.2">
      <c r="A80" s="49">
        <v>2</v>
      </c>
      <c r="B80" s="50">
        <v>2</v>
      </c>
      <c r="C80" s="50">
        <v>1</v>
      </c>
      <c r="D80" s="50">
        <v>8</v>
      </c>
      <c r="E80" s="50"/>
      <c r="F80" s="51" t="s">
        <v>82</v>
      </c>
      <c r="G80" s="52">
        <f>G81</f>
        <v>41400</v>
      </c>
      <c r="H80" s="52">
        <f>H81</f>
        <v>0</v>
      </c>
      <c r="I80" s="52">
        <f>I81</f>
        <v>0</v>
      </c>
      <c r="J80" s="52">
        <f>J81</f>
        <v>41400</v>
      </c>
      <c r="K80" s="53">
        <f>K81</f>
        <v>6.6127159830007519E-3</v>
      </c>
    </row>
    <row r="81" spans="1:11" ht="12.75" x14ac:dyDescent="0.2">
      <c r="A81" s="54">
        <v>2</v>
      </c>
      <c r="B81" s="55">
        <v>2</v>
      </c>
      <c r="C81" s="55">
        <v>1</v>
      </c>
      <c r="D81" s="55">
        <v>8</v>
      </c>
      <c r="E81" s="55" t="s">
        <v>301</v>
      </c>
      <c r="F81" s="59" t="s">
        <v>82</v>
      </c>
      <c r="G81" s="23">
        <v>41400</v>
      </c>
      <c r="H81" s="23"/>
      <c r="I81" s="23"/>
      <c r="J81" s="57">
        <f>SUBTOTAL(9,G81:I81)</f>
        <v>41400</v>
      </c>
      <c r="K81" s="58">
        <f>IFERROR(J81/$J$18*100,"0.00")</f>
        <v>6.6127159830007519E-3</v>
      </c>
    </row>
    <row r="82" spans="1:11" ht="12.75" x14ac:dyDescent="0.2">
      <c r="A82" s="45">
        <v>2</v>
      </c>
      <c r="B82" s="46">
        <v>2</v>
      </c>
      <c r="C82" s="46">
        <v>2</v>
      </c>
      <c r="D82" s="46"/>
      <c r="E82" s="46"/>
      <c r="F82" s="47" t="s">
        <v>83</v>
      </c>
      <c r="G82" s="48">
        <f>+G83+G85</f>
        <v>399132.8775</v>
      </c>
      <c r="H82" s="48">
        <f>+H83+H85</f>
        <v>0</v>
      </c>
      <c r="I82" s="48">
        <f>+I83+I85</f>
        <v>0</v>
      </c>
      <c r="J82" s="48">
        <f>+J83+J85</f>
        <v>399132.8775</v>
      </c>
      <c r="K82" s="66">
        <f>+K83+K85</f>
        <v>6.3752472424766449E-2</v>
      </c>
    </row>
    <row r="83" spans="1:11" ht="12.75" x14ac:dyDescent="0.2">
      <c r="A83" s="49">
        <v>2</v>
      </c>
      <c r="B83" s="50">
        <v>2</v>
      </c>
      <c r="C83" s="50">
        <v>2</v>
      </c>
      <c r="D83" s="50">
        <v>1</v>
      </c>
      <c r="E83" s="50"/>
      <c r="F83" s="51" t="s">
        <v>84</v>
      </c>
      <c r="G83" s="52">
        <f>G84</f>
        <v>362250</v>
      </c>
      <c r="H83" s="52">
        <f>H84</f>
        <v>0</v>
      </c>
      <c r="I83" s="52">
        <f>I84</f>
        <v>0</v>
      </c>
      <c r="J83" s="52">
        <f>J84</f>
        <v>362250</v>
      </c>
      <c r="K83" s="53">
        <f>K84</f>
        <v>5.7861264851256575E-2</v>
      </c>
    </row>
    <row r="84" spans="1:11" ht="12.75" x14ac:dyDescent="0.2">
      <c r="A84" s="54">
        <v>2</v>
      </c>
      <c r="B84" s="55">
        <v>2</v>
      </c>
      <c r="C84" s="55">
        <v>2</v>
      </c>
      <c r="D84" s="55">
        <v>1</v>
      </c>
      <c r="E84" s="55" t="s">
        <v>301</v>
      </c>
      <c r="F84" s="59" t="s">
        <v>84</v>
      </c>
      <c r="G84" s="23">
        <v>362250</v>
      </c>
      <c r="H84" s="23"/>
      <c r="I84" s="23"/>
      <c r="J84" s="57">
        <f>SUBTOTAL(9,G84:I84)</f>
        <v>362250</v>
      </c>
      <c r="K84" s="58">
        <f>IFERROR(J84/$J$18*100,"0.00")</f>
        <v>5.7861264851256575E-2</v>
      </c>
    </row>
    <row r="85" spans="1:11" ht="12.75" x14ac:dyDescent="0.2">
      <c r="A85" s="49">
        <v>2</v>
      </c>
      <c r="B85" s="50">
        <v>2</v>
      </c>
      <c r="C85" s="50">
        <v>2</v>
      </c>
      <c r="D85" s="50">
        <v>2</v>
      </c>
      <c r="E85" s="50"/>
      <c r="F85" s="51" t="s">
        <v>85</v>
      </c>
      <c r="G85" s="52">
        <f>G86</f>
        <v>36882.877500000002</v>
      </c>
      <c r="H85" s="52">
        <f>H86</f>
        <v>0</v>
      </c>
      <c r="I85" s="52">
        <f>I86</f>
        <v>0</v>
      </c>
      <c r="J85" s="52">
        <f>J86</f>
        <v>36882.877500000002</v>
      </c>
      <c r="K85" s="53">
        <f>K86</f>
        <v>5.8912075735098749E-3</v>
      </c>
    </row>
    <row r="86" spans="1:11" ht="12.75" x14ac:dyDescent="0.2">
      <c r="A86" s="54">
        <v>2</v>
      </c>
      <c r="B86" s="55">
        <v>2</v>
      </c>
      <c r="C86" s="55">
        <v>2</v>
      </c>
      <c r="D86" s="55">
        <v>2</v>
      </c>
      <c r="E86" s="55" t="s">
        <v>301</v>
      </c>
      <c r="F86" s="59" t="s">
        <v>85</v>
      </c>
      <c r="G86" s="23">
        <v>36882.877500000002</v>
      </c>
      <c r="H86" s="23"/>
      <c r="I86" s="23"/>
      <c r="J86" s="57">
        <f>SUBTOTAL(9,G86:I86)</f>
        <v>36882.877500000002</v>
      </c>
      <c r="K86" s="58">
        <f>IFERROR(J86/$J$18*100,"0.00")</f>
        <v>5.8912075735098749E-3</v>
      </c>
    </row>
    <row r="87" spans="1:11" ht="12.75" x14ac:dyDescent="0.2">
      <c r="A87" s="45">
        <v>2</v>
      </c>
      <c r="B87" s="46">
        <v>2</v>
      </c>
      <c r="C87" s="46">
        <v>3</v>
      </c>
      <c r="D87" s="46"/>
      <c r="E87" s="46"/>
      <c r="F87" s="47" t="s">
        <v>86</v>
      </c>
      <c r="G87" s="48">
        <f>+G88+G90</f>
        <v>1906242.3</v>
      </c>
      <c r="H87" s="48">
        <f>+H88+H90</f>
        <v>353215.48499999999</v>
      </c>
      <c r="I87" s="48">
        <f>+I88+I90</f>
        <v>0</v>
      </c>
      <c r="J87" s="48">
        <f>+J88+J90</f>
        <v>2259457.7850000001</v>
      </c>
      <c r="K87" s="66">
        <f>+K88+K90</f>
        <v>0.36089740598514436</v>
      </c>
    </row>
    <row r="88" spans="1:11" ht="12.75" x14ac:dyDescent="0.2">
      <c r="A88" s="49">
        <v>2</v>
      </c>
      <c r="B88" s="50">
        <v>2</v>
      </c>
      <c r="C88" s="50">
        <v>3</v>
      </c>
      <c r="D88" s="50">
        <v>1</v>
      </c>
      <c r="E88" s="50"/>
      <c r="F88" s="51" t="s">
        <v>87</v>
      </c>
      <c r="G88" s="52">
        <f>G89</f>
        <v>1906242.3</v>
      </c>
      <c r="H88" s="52">
        <f>H89</f>
        <v>353215.48499999999</v>
      </c>
      <c r="I88" s="52">
        <f>I89</f>
        <v>0</v>
      </c>
      <c r="J88" s="52">
        <f>J89</f>
        <v>2259457.7850000001</v>
      </c>
      <c r="K88" s="53">
        <f>K89</f>
        <v>0.36089740598514436</v>
      </c>
    </row>
    <row r="89" spans="1:11" ht="12.75" x14ac:dyDescent="0.2">
      <c r="A89" s="54">
        <v>2</v>
      </c>
      <c r="B89" s="55">
        <v>2</v>
      </c>
      <c r="C89" s="55">
        <v>3</v>
      </c>
      <c r="D89" s="55">
        <v>1</v>
      </c>
      <c r="E89" s="55" t="s">
        <v>301</v>
      </c>
      <c r="F89" s="59" t="s">
        <v>87</v>
      </c>
      <c r="G89" s="23">
        <v>1906242.3</v>
      </c>
      <c r="H89" s="23">
        <v>353215.48499999999</v>
      </c>
      <c r="I89" s="23"/>
      <c r="J89" s="57">
        <f>SUBTOTAL(9,G89:I89)</f>
        <v>2259457.7850000001</v>
      </c>
      <c r="K89" s="58">
        <f>IFERROR(J89/$J$18*100,"0.00")</f>
        <v>0.36089740598514436</v>
      </c>
    </row>
    <row r="90" spans="1:11" ht="12.75" x14ac:dyDescent="0.2">
      <c r="A90" s="49">
        <v>2</v>
      </c>
      <c r="B90" s="50">
        <v>2</v>
      </c>
      <c r="C90" s="50">
        <v>3</v>
      </c>
      <c r="D90" s="50">
        <v>2</v>
      </c>
      <c r="E90" s="50"/>
      <c r="F90" s="51" t="s">
        <v>88</v>
      </c>
      <c r="G90" s="52">
        <f>G91</f>
        <v>0</v>
      </c>
      <c r="H90" s="52">
        <f>H91</f>
        <v>0</v>
      </c>
      <c r="I90" s="52">
        <f>I91</f>
        <v>0</v>
      </c>
      <c r="J90" s="52">
        <f>J91</f>
        <v>0</v>
      </c>
      <c r="K90" s="53">
        <f>K91</f>
        <v>0</v>
      </c>
    </row>
    <row r="91" spans="1:11" ht="12.75" x14ac:dyDescent="0.2">
      <c r="A91" s="64">
        <v>2</v>
      </c>
      <c r="B91" s="55">
        <v>2</v>
      </c>
      <c r="C91" s="55">
        <v>3</v>
      </c>
      <c r="D91" s="55">
        <v>2</v>
      </c>
      <c r="E91" s="55" t="s">
        <v>301</v>
      </c>
      <c r="F91" s="65" t="s">
        <v>88</v>
      </c>
      <c r="G91" s="23"/>
      <c r="H91" s="23"/>
      <c r="I91" s="23"/>
      <c r="J91" s="57">
        <f>SUBTOTAL(9,G91:I91)</f>
        <v>0</v>
      </c>
      <c r="K91" s="58">
        <f>IFERROR(J91/$J$18*100,"0.00")</f>
        <v>0</v>
      </c>
    </row>
    <row r="92" spans="1:11" ht="12.75" x14ac:dyDescent="0.2">
      <c r="A92" s="45">
        <v>2</v>
      </c>
      <c r="B92" s="46">
        <v>2</v>
      </c>
      <c r="C92" s="46">
        <v>4</v>
      </c>
      <c r="D92" s="46"/>
      <c r="E92" s="46"/>
      <c r="F92" s="47" t="s">
        <v>401</v>
      </c>
      <c r="G92" s="48">
        <f>+G93+G95+G97</f>
        <v>98995.68</v>
      </c>
      <c r="H92" s="48">
        <f>+H93+H95+H97</f>
        <v>43963.8675</v>
      </c>
      <c r="I92" s="48">
        <f>+I93+I95+I97</f>
        <v>0</v>
      </c>
      <c r="J92" s="48">
        <f>+J93+J95+J97</f>
        <v>142959.54749999999</v>
      </c>
      <c r="K92" s="48">
        <f>+K93+K95+K97</f>
        <v>2.2834562431782734E-2</v>
      </c>
    </row>
    <row r="93" spans="1:11" ht="12.75" x14ac:dyDescent="0.2">
      <c r="A93" s="49">
        <v>2</v>
      </c>
      <c r="B93" s="50">
        <v>2</v>
      </c>
      <c r="C93" s="50">
        <v>4</v>
      </c>
      <c r="D93" s="50">
        <v>1</v>
      </c>
      <c r="E93" s="50"/>
      <c r="F93" s="63" t="s">
        <v>402</v>
      </c>
      <c r="G93" s="52">
        <f>G94</f>
        <v>0</v>
      </c>
      <c r="H93" s="52">
        <f>H94</f>
        <v>0</v>
      </c>
      <c r="I93" s="52">
        <f>I94</f>
        <v>0</v>
      </c>
      <c r="J93" s="52">
        <f>J94</f>
        <v>0</v>
      </c>
      <c r="K93" s="53">
        <f>K94</f>
        <v>0</v>
      </c>
    </row>
    <row r="94" spans="1:11" ht="12.75" x14ac:dyDescent="0.2">
      <c r="A94" s="54">
        <v>2</v>
      </c>
      <c r="B94" s="55">
        <v>2</v>
      </c>
      <c r="C94" s="55">
        <v>4</v>
      </c>
      <c r="D94" s="55">
        <v>1</v>
      </c>
      <c r="E94" s="55" t="s">
        <v>301</v>
      </c>
      <c r="F94" s="56" t="s">
        <v>402</v>
      </c>
      <c r="G94" s="23"/>
      <c r="H94" s="23"/>
      <c r="I94" s="23"/>
      <c r="J94" s="57">
        <f>SUBTOTAL(9,G94:I94)</f>
        <v>0</v>
      </c>
      <c r="K94" s="58">
        <f>IFERROR(J94/$J$18*100,"0.00")</f>
        <v>0</v>
      </c>
    </row>
    <row r="95" spans="1:11" ht="12.75" x14ac:dyDescent="0.2">
      <c r="A95" s="49">
        <v>2</v>
      </c>
      <c r="B95" s="50">
        <v>2</v>
      </c>
      <c r="C95" s="50">
        <v>4</v>
      </c>
      <c r="D95" s="50">
        <v>2</v>
      </c>
      <c r="E95" s="50"/>
      <c r="F95" s="63" t="s">
        <v>91</v>
      </c>
      <c r="G95" s="52">
        <f>G96</f>
        <v>43470</v>
      </c>
      <c r="H95" s="52">
        <f>H96</f>
        <v>0</v>
      </c>
      <c r="I95" s="52">
        <f>I96</f>
        <v>0</v>
      </c>
      <c r="J95" s="52">
        <f>J96</f>
        <v>43470</v>
      </c>
      <c r="K95" s="53">
        <f>K96</f>
        <v>6.943351782150789E-3</v>
      </c>
    </row>
    <row r="96" spans="1:11" ht="12.75" x14ac:dyDescent="0.2">
      <c r="A96" s="64">
        <v>2</v>
      </c>
      <c r="B96" s="55">
        <v>2</v>
      </c>
      <c r="C96" s="55">
        <v>4</v>
      </c>
      <c r="D96" s="55">
        <v>2</v>
      </c>
      <c r="E96" s="55" t="s">
        <v>301</v>
      </c>
      <c r="F96" s="65" t="s">
        <v>91</v>
      </c>
      <c r="G96" s="23">
        <v>43470</v>
      </c>
      <c r="H96" s="23"/>
      <c r="I96" s="23"/>
      <c r="J96" s="57">
        <f>SUBTOTAL(9,G96:I96)</f>
        <v>43470</v>
      </c>
      <c r="K96" s="58">
        <f>IFERROR(J96/$J$18*100,"0.00")</f>
        <v>6.943351782150789E-3</v>
      </c>
    </row>
    <row r="97" spans="1:11" ht="12.75" x14ac:dyDescent="0.2">
      <c r="A97" s="49">
        <v>2</v>
      </c>
      <c r="B97" s="50">
        <v>2</v>
      </c>
      <c r="C97" s="50">
        <v>4</v>
      </c>
      <c r="D97" s="50">
        <v>4</v>
      </c>
      <c r="E97" s="50"/>
      <c r="F97" s="63" t="s">
        <v>93</v>
      </c>
      <c r="G97" s="52">
        <f>G98</f>
        <v>55525.68</v>
      </c>
      <c r="H97" s="52">
        <f>H98</f>
        <v>43963.8675</v>
      </c>
      <c r="I97" s="52">
        <f>I98</f>
        <v>0</v>
      </c>
      <c r="J97" s="52">
        <f>J98</f>
        <v>99489.547500000001</v>
      </c>
      <c r="K97" s="53">
        <f>K98</f>
        <v>1.5891210649631945E-2</v>
      </c>
    </row>
    <row r="98" spans="1:11" ht="12.75" x14ac:dyDescent="0.2">
      <c r="A98" s="64">
        <v>2</v>
      </c>
      <c r="B98" s="55">
        <v>2</v>
      </c>
      <c r="C98" s="55">
        <v>4</v>
      </c>
      <c r="D98" s="55">
        <v>4</v>
      </c>
      <c r="E98" s="55" t="s">
        <v>301</v>
      </c>
      <c r="F98" s="65" t="s">
        <v>93</v>
      </c>
      <c r="G98" s="23">
        <v>55525.68</v>
      </c>
      <c r="H98" s="23">
        <v>43963.8675</v>
      </c>
      <c r="I98" s="23"/>
      <c r="J98" s="57">
        <f>SUBTOTAL(9,G98:I98)</f>
        <v>99489.547500000001</v>
      </c>
      <c r="K98" s="58">
        <f>IFERROR(J98/$J$18*100,"0.00")</f>
        <v>1.5891210649631945E-2</v>
      </c>
    </row>
    <row r="99" spans="1:11" ht="12.75" x14ac:dyDescent="0.2">
      <c r="A99" s="45">
        <v>2</v>
      </c>
      <c r="B99" s="46">
        <v>2</v>
      </c>
      <c r="C99" s="46">
        <v>5</v>
      </c>
      <c r="D99" s="46"/>
      <c r="E99" s="46"/>
      <c r="F99" s="47" t="s">
        <v>94</v>
      </c>
      <c r="G99" s="48">
        <f>+G100+G102+G104+G110+G112+G114</f>
        <v>177450</v>
      </c>
      <c r="H99" s="48">
        <f>+H100+H102+H104+H110+H112+H114</f>
        <v>5371257.4965000004</v>
      </c>
      <c r="I99" s="48">
        <f>+I100+I102+I104+I110+I112+I114</f>
        <v>0</v>
      </c>
      <c r="J99" s="48">
        <f>+J100+J102+J104+J110+J112+J114</f>
        <v>5548707.4965000004</v>
      </c>
      <c r="K99" s="48">
        <f>+K100+K102+K104+K110+K112+K114</f>
        <v>0.88628083930197188</v>
      </c>
    </row>
    <row r="100" spans="1:11" ht="12.75" x14ac:dyDescent="0.2">
      <c r="A100" s="49">
        <v>2</v>
      </c>
      <c r="B100" s="50">
        <v>2</v>
      </c>
      <c r="C100" s="50">
        <v>5</v>
      </c>
      <c r="D100" s="50">
        <v>1</v>
      </c>
      <c r="E100" s="50"/>
      <c r="F100" s="63" t="s">
        <v>403</v>
      </c>
      <c r="G100" s="52">
        <f>G101</f>
        <v>105000</v>
      </c>
      <c r="H100" s="52">
        <f>H101</f>
        <v>5371257.4965000004</v>
      </c>
      <c r="I100" s="52">
        <f>I101</f>
        <v>0</v>
      </c>
      <c r="J100" s="52">
        <f>J101</f>
        <v>5476257.4965000004</v>
      </c>
      <c r="K100" s="53">
        <f>K101</f>
        <v>0.87470858633172055</v>
      </c>
    </row>
    <row r="101" spans="1:11" ht="12.75" x14ac:dyDescent="0.2">
      <c r="A101" s="64">
        <v>2</v>
      </c>
      <c r="B101" s="55">
        <v>2</v>
      </c>
      <c r="C101" s="55">
        <v>5</v>
      </c>
      <c r="D101" s="55">
        <v>1</v>
      </c>
      <c r="E101" s="55" t="s">
        <v>301</v>
      </c>
      <c r="F101" s="65" t="s">
        <v>403</v>
      </c>
      <c r="G101" s="23">
        <v>105000</v>
      </c>
      <c r="H101" s="23">
        <v>5371257.4965000004</v>
      </c>
      <c r="I101" s="23"/>
      <c r="J101" s="57">
        <f>SUBTOTAL(9,G101:I101)</f>
        <v>5476257.4965000004</v>
      </c>
      <c r="K101" s="58">
        <f>IFERROR(J101/$J$18*100,"0.00")</f>
        <v>0.87470858633172055</v>
      </c>
    </row>
    <row r="102" spans="1:11" ht="12.75" x14ac:dyDescent="0.2">
      <c r="A102" s="69">
        <v>2</v>
      </c>
      <c r="B102" s="50">
        <v>2</v>
      </c>
      <c r="C102" s="50">
        <v>5</v>
      </c>
      <c r="D102" s="50">
        <v>2</v>
      </c>
      <c r="E102" s="50"/>
      <c r="F102" s="70" t="s">
        <v>404</v>
      </c>
      <c r="G102" s="52">
        <f>G103</f>
        <v>0</v>
      </c>
      <c r="H102" s="52">
        <f>H103</f>
        <v>0</v>
      </c>
      <c r="I102" s="52">
        <f>I103</f>
        <v>0</v>
      </c>
      <c r="J102" s="52">
        <f>J103</f>
        <v>0</v>
      </c>
      <c r="K102" s="53">
        <f>K103</f>
        <v>0</v>
      </c>
    </row>
    <row r="103" spans="1:11" ht="12.75" x14ac:dyDescent="0.2">
      <c r="A103" s="64">
        <v>2</v>
      </c>
      <c r="B103" s="55">
        <v>2</v>
      </c>
      <c r="C103" s="55">
        <v>5</v>
      </c>
      <c r="D103" s="55">
        <v>2</v>
      </c>
      <c r="E103" s="55" t="s">
        <v>301</v>
      </c>
      <c r="F103" s="65" t="s">
        <v>404</v>
      </c>
      <c r="G103" s="23"/>
      <c r="H103" s="23"/>
      <c r="I103" s="23"/>
      <c r="J103" s="57">
        <f>SUBTOTAL(9,G103:I103)</f>
        <v>0</v>
      </c>
      <c r="K103" s="58">
        <f>IFERROR(J103/$J$18*100,"0.00")</f>
        <v>0</v>
      </c>
    </row>
    <row r="104" spans="1:11" ht="12.75" x14ac:dyDescent="0.2">
      <c r="A104" s="49">
        <v>2</v>
      </c>
      <c r="B104" s="50">
        <v>2</v>
      </c>
      <c r="C104" s="50">
        <v>5</v>
      </c>
      <c r="D104" s="50">
        <v>3</v>
      </c>
      <c r="E104" s="50"/>
      <c r="F104" s="63" t="s">
        <v>405</v>
      </c>
      <c r="G104" s="52">
        <f>SUM(G105:G109)</f>
        <v>0</v>
      </c>
      <c r="H104" s="52">
        <f>SUM(H105:H109)</f>
        <v>0</v>
      </c>
      <c r="I104" s="52">
        <f>SUM(I105:I109)</f>
        <v>0</v>
      </c>
      <c r="J104" s="52">
        <f>SUM(J105:J109)</f>
        <v>0</v>
      </c>
      <c r="K104" s="53">
        <f>SUM(K105:K109)</f>
        <v>0</v>
      </c>
    </row>
    <row r="105" spans="1:11" ht="12.75" x14ac:dyDescent="0.2">
      <c r="A105" s="64">
        <v>2</v>
      </c>
      <c r="B105" s="55">
        <v>2</v>
      </c>
      <c r="C105" s="55">
        <v>5</v>
      </c>
      <c r="D105" s="55">
        <v>3</v>
      </c>
      <c r="E105" s="55" t="s">
        <v>301</v>
      </c>
      <c r="F105" s="65" t="s">
        <v>99</v>
      </c>
      <c r="G105" s="23"/>
      <c r="H105" s="23"/>
      <c r="I105" s="23"/>
      <c r="J105" s="57">
        <f>SUBTOTAL(9,G105:I105)</f>
        <v>0</v>
      </c>
      <c r="K105" s="58">
        <f>IFERROR(J105/$J$18*100,"0.00")</f>
        <v>0</v>
      </c>
    </row>
    <row r="106" spans="1:11" ht="12.75" x14ac:dyDescent="0.2">
      <c r="A106" s="64">
        <v>2</v>
      </c>
      <c r="B106" s="55">
        <v>2</v>
      </c>
      <c r="C106" s="55">
        <v>5</v>
      </c>
      <c r="D106" s="55">
        <v>3</v>
      </c>
      <c r="E106" s="55" t="s">
        <v>324</v>
      </c>
      <c r="F106" s="65" t="s">
        <v>406</v>
      </c>
      <c r="G106" s="23"/>
      <c r="H106" s="23"/>
      <c r="I106" s="23"/>
      <c r="J106" s="57">
        <f>SUBTOTAL(9,G106:I106)</f>
        <v>0</v>
      </c>
      <c r="K106" s="58">
        <f>IFERROR(J106/$J$18*100,"0.00")</f>
        <v>0</v>
      </c>
    </row>
    <row r="107" spans="1:11" ht="12.75" x14ac:dyDescent="0.2">
      <c r="A107" s="64">
        <v>2</v>
      </c>
      <c r="B107" s="55">
        <v>2</v>
      </c>
      <c r="C107" s="55">
        <v>5</v>
      </c>
      <c r="D107" s="55">
        <v>3</v>
      </c>
      <c r="E107" s="55" t="s">
        <v>326</v>
      </c>
      <c r="F107" s="65" t="s">
        <v>101</v>
      </c>
      <c r="G107" s="23"/>
      <c r="H107" s="23"/>
      <c r="I107" s="23"/>
      <c r="J107" s="57">
        <f>SUBTOTAL(9,G107:I107)</f>
        <v>0</v>
      </c>
      <c r="K107" s="58">
        <f>IFERROR(J107/$J$18*100,"0.00")</f>
        <v>0</v>
      </c>
    </row>
    <row r="108" spans="1:11" ht="12.75" x14ac:dyDescent="0.2">
      <c r="A108" s="64">
        <v>2</v>
      </c>
      <c r="B108" s="55">
        <v>2</v>
      </c>
      <c r="C108" s="55">
        <v>5</v>
      </c>
      <c r="D108" s="55">
        <v>3</v>
      </c>
      <c r="E108" s="55" t="s">
        <v>328</v>
      </c>
      <c r="F108" s="65" t="s">
        <v>102</v>
      </c>
      <c r="G108" s="23"/>
      <c r="H108" s="23"/>
      <c r="I108" s="23"/>
      <c r="J108" s="57">
        <f>SUBTOTAL(9,G108:I108)</f>
        <v>0</v>
      </c>
      <c r="K108" s="58">
        <f>IFERROR(J108/$J$18*100,"0.00")</f>
        <v>0</v>
      </c>
    </row>
    <row r="109" spans="1:11" ht="12.75" x14ac:dyDescent="0.2">
      <c r="A109" s="64">
        <v>2</v>
      </c>
      <c r="B109" s="55">
        <v>2</v>
      </c>
      <c r="C109" s="55">
        <v>5</v>
      </c>
      <c r="D109" s="55">
        <v>3</v>
      </c>
      <c r="E109" s="55" t="s">
        <v>384</v>
      </c>
      <c r="F109" s="65" t="s">
        <v>103</v>
      </c>
      <c r="G109" s="23"/>
      <c r="H109" s="23"/>
      <c r="I109" s="23"/>
      <c r="J109" s="57">
        <f>SUBTOTAL(9,G109:I109)</f>
        <v>0</v>
      </c>
      <c r="K109" s="58">
        <f>IFERROR(J109/$J$18*100,"0.00")</f>
        <v>0</v>
      </c>
    </row>
    <row r="110" spans="1:11" ht="12.75" x14ac:dyDescent="0.2">
      <c r="A110" s="49">
        <v>2</v>
      </c>
      <c r="B110" s="50">
        <v>2</v>
      </c>
      <c r="C110" s="50">
        <v>5</v>
      </c>
      <c r="D110" s="50">
        <v>4</v>
      </c>
      <c r="E110" s="50"/>
      <c r="F110" s="63" t="s">
        <v>104</v>
      </c>
      <c r="G110" s="52">
        <f>G111</f>
        <v>0</v>
      </c>
      <c r="H110" s="52">
        <f>H111</f>
        <v>0</v>
      </c>
      <c r="I110" s="52">
        <f>I111</f>
        <v>0</v>
      </c>
      <c r="J110" s="52">
        <f>J111</f>
        <v>0</v>
      </c>
      <c r="K110" s="53">
        <f>K111</f>
        <v>0</v>
      </c>
    </row>
    <row r="111" spans="1:11" ht="12.75" x14ac:dyDescent="0.2">
      <c r="A111" s="64">
        <v>2</v>
      </c>
      <c r="B111" s="55">
        <v>2</v>
      </c>
      <c r="C111" s="55">
        <v>5</v>
      </c>
      <c r="D111" s="55">
        <v>4</v>
      </c>
      <c r="E111" s="55" t="s">
        <v>301</v>
      </c>
      <c r="F111" s="65" t="s">
        <v>104</v>
      </c>
      <c r="G111" s="23"/>
      <c r="H111" s="23"/>
      <c r="I111" s="23"/>
      <c r="J111" s="57">
        <f>SUBTOTAL(9,G111:I111)</f>
        <v>0</v>
      </c>
      <c r="K111" s="58">
        <f>IFERROR(J111/$J$18*100,"0.00")</f>
        <v>0</v>
      </c>
    </row>
    <row r="112" spans="1:11" ht="12.75" x14ac:dyDescent="0.2">
      <c r="A112" s="69">
        <v>2</v>
      </c>
      <c r="B112" s="50">
        <v>2</v>
      </c>
      <c r="C112" s="50">
        <v>5</v>
      </c>
      <c r="D112" s="50">
        <v>8</v>
      </c>
      <c r="E112" s="50"/>
      <c r="F112" s="70" t="s">
        <v>108</v>
      </c>
      <c r="G112" s="52">
        <f>G113</f>
        <v>72450</v>
      </c>
      <c r="H112" s="52">
        <f>H113</f>
        <v>0</v>
      </c>
      <c r="I112" s="52">
        <f>I113</f>
        <v>0</v>
      </c>
      <c r="J112" s="52">
        <f>J113</f>
        <v>72450</v>
      </c>
      <c r="K112" s="53">
        <f>K113</f>
        <v>1.1572252970251315E-2</v>
      </c>
    </row>
    <row r="113" spans="1:11" ht="12.75" x14ac:dyDescent="0.2">
      <c r="A113" s="64">
        <v>2</v>
      </c>
      <c r="B113" s="55">
        <v>2</v>
      </c>
      <c r="C113" s="55">
        <v>5</v>
      </c>
      <c r="D113" s="55">
        <v>8</v>
      </c>
      <c r="E113" s="55" t="s">
        <v>301</v>
      </c>
      <c r="F113" s="65" t="s">
        <v>108</v>
      </c>
      <c r="G113" s="23">
        <v>72450</v>
      </c>
      <c r="H113" s="23"/>
      <c r="I113" s="23"/>
      <c r="J113" s="57">
        <f>SUBTOTAL(9,G113:I113)</f>
        <v>72450</v>
      </c>
      <c r="K113" s="58">
        <f>IFERROR(J113/$J$18*100,"0.00")</f>
        <v>1.1572252970251315E-2</v>
      </c>
    </row>
    <row r="114" spans="1:11" ht="12.75" x14ac:dyDescent="0.2">
      <c r="A114" s="69">
        <v>2</v>
      </c>
      <c r="B114" s="50">
        <v>2</v>
      </c>
      <c r="C114" s="50">
        <v>5</v>
      </c>
      <c r="D114" s="50">
        <v>9</v>
      </c>
      <c r="E114" s="50"/>
      <c r="F114" s="70" t="s">
        <v>109</v>
      </c>
      <c r="G114" s="71">
        <f>+G115</f>
        <v>0</v>
      </c>
      <c r="H114" s="71">
        <f>+H115</f>
        <v>0</v>
      </c>
      <c r="I114" s="71">
        <f>+I115</f>
        <v>0</v>
      </c>
      <c r="J114" s="71">
        <f>+J115</f>
        <v>0</v>
      </c>
      <c r="K114" s="53">
        <f>+K115</f>
        <v>0</v>
      </c>
    </row>
    <row r="115" spans="1:11" ht="12.75" x14ac:dyDescent="0.2">
      <c r="A115" s="64">
        <v>2</v>
      </c>
      <c r="B115" s="55">
        <v>2</v>
      </c>
      <c r="C115" s="55">
        <v>5</v>
      </c>
      <c r="D115" s="55">
        <v>8</v>
      </c>
      <c r="E115" s="55" t="s">
        <v>301</v>
      </c>
      <c r="F115" s="65" t="s">
        <v>110</v>
      </c>
      <c r="G115" s="23"/>
      <c r="H115" s="23"/>
      <c r="I115" s="23"/>
      <c r="J115" s="57">
        <f>SUBTOTAL(9,G115:I115)</f>
        <v>0</v>
      </c>
      <c r="K115" s="58">
        <f>IFERROR(J115/$J$18*100,"0.00")</f>
        <v>0</v>
      </c>
    </row>
    <row r="116" spans="1:11" ht="12.75" x14ac:dyDescent="0.2">
      <c r="A116" s="45">
        <v>2</v>
      </c>
      <c r="B116" s="46">
        <v>2</v>
      </c>
      <c r="C116" s="46">
        <v>6</v>
      </c>
      <c r="D116" s="46"/>
      <c r="E116" s="46"/>
      <c r="F116" s="47" t="s">
        <v>111</v>
      </c>
      <c r="G116" s="48">
        <f>+G117+G119+G121+G123</f>
        <v>0</v>
      </c>
      <c r="H116" s="48">
        <f>+H117+H119+H121+H123</f>
        <v>0</v>
      </c>
      <c r="I116" s="48">
        <f>+I117+I119+I121+I123</f>
        <v>0</v>
      </c>
      <c r="J116" s="48">
        <f>+J117+J119+J121+J123</f>
        <v>0</v>
      </c>
      <c r="K116" s="48">
        <f>+K117+K119+K121+K123</f>
        <v>0</v>
      </c>
    </row>
    <row r="117" spans="1:11" ht="12.75" x14ac:dyDescent="0.2">
      <c r="A117" s="49">
        <v>2</v>
      </c>
      <c r="B117" s="50">
        <v>2</v>
      </c>
      <c r="C117" s="50">
        <v>6</v>
      </c>
      <c r="D117" s="50">
        <v>1</v>
      </c>
      <c r="E117" s="50"/>
      <c r="F117" s="63" t="s">
        <v>112</v>
      </c>
      <c r="G117" s="52">
        <f>G118</f>
        <v>0</v>
      </c>
      <c r="H117" s="52">
        <f>H118</f>
        <v>0</v>
      </c>
      <c r="I117" s="52">
        <f>I118</f>
        <v>0</v>
      </c>
      <c r="J117" s="52">
        <f>J118</f>
        <v>0</v>
      </c>
      <c r="K117" s="53">
        <f>K118</f>
        <v>0</v>
      </c>
    </row>
    <row r="118" spans="1:11" ht="12.75" x14ac:dyDescent="0.2">
      <c r="A118" s="64">
        <v>2</v>
      </c>
      <c r="B118" s="55">
        <v>2</v>
      </c>
      <c r="C118" s="55">
        <v>6</v>
      </c>
      <c r="D118" s="55">
        <v>1</v>
      </c>
      <c r="E118" s="55" t="s">
        <v>301</v>
      </c>
      <c r="F118" s="65" t="s">
        <v>112</v>
      </c>
      <c r="G118" s="23"/>
      <c r="H118" s="23"/>
      <c r="I118" s="23"/>
      <c r="J118" s="57">
        <f>SUBTOTAL(9,G118:I118)</f>
        <v>0</v>
      </c>
      <c r="K118" s="58">
        <f>IFERROR(J118/$J$18*100,"0.00")</f>
        <v>0</v>
      </c>
    </row>
    <row r="119" spans="1:11" ht="12.75" x14ac:dyDescent="0.2">
      <c r="A119" s="49">
        <v>2</v>
      </c>
      <c r="B119" s="50">
        <v>2</v>
      </c>
      <c r="C119" s="50">
        <v>6</v>
      </c>
      <c r="D119" s="50">
        <v>2</v>
      </c>
      <c r="E119" s="50"/>
      <c r="F119" s="63" t="s">
        <v>113</v>
      </c>
      <c r="G119" s="52">
        <f>G120</f>
        <v>0</v>
      </c>
      <c r="H119" s="52">
        <f>H120</f>
        <v>0</v>
      </c>
      <c r="I119" s="52">
        <f>I120</f>
        <v>0</v>
      </c>
      <c r="J119" s="52">
        <f>J120</f>
        <v>0</v>
      </c>
      <c r="K119" s="53">
        <f>K120</f>
        <v>0</v>
      </c>
    </row>
    <row r="120" spans="1:11" ht="12.75" x14ac:dyDescent="0.2">
      <c r="A120" s="64">
        <v>2</v>
      </c>
      <c r="B120" s="55">
        <v>2</v>
      </c>
      <c r="C120" s="55">
        <v>6</v>
      </c>
      <c r="D120" s="55">
        <v>2</v>
      </c>
      <c r="E120" s="55" t="s">
        <v>301</v>
      </c>
      <c r="F120" s="65" t="s">
        <v>113</v>
      </c>
      <c r="G120" s="23"/>
      <c r="H120" s="23"/>
      <c r="I120" s="23"/>
      <c r="J120" s="57">
        <f>SUBTOTAL(9,G120:I120)</f>
        <v>0</v>
      </c>
      <c r="K120" s="58">
        <f>IFERROR(J120/$J$18*100,"0.00")</f>
        <v>0</v>
      </c>
    </row>
    <row r="121" spans="1:11" ht="12.75" x14ac:dyDescent="0.2">
      <c r="A121" s="49">
        <v>2</v>
      </c>
      <c r="B121" s="50">
        <v>2</v>
      </c>
      <c r="C121" s="50">
        <v>6</v>
      </c>
      <c r="D121" s="50">
        <v>3</v>
      </c>
      <c r="E121" s="50"/>
      <c r="F121" s="63" t="s">
        <v>114</v>
      </c>
      <c r="G121" s="52">
        <f>G122</f>
        <v>0</v>
      </c>
      <c r="H121" s="52">
        <f>H122</f>
        <v>0</v>
      </c>
      <c r="I121" s="52">
        <f>I122</f>
        <v>0</v>
      </c>
      <c r="J121" s="52">
        <f>J122</f>
        <v>0</v>
      </c>
      <c r="K121" s="53">
        <f>K122</f>
        <v>0</v>
      </c>
    </row>
    <row r="122" spans="1:11" ht="12.75" x14ac:dyDescent="0.2">
      <c r="A122" s="64">
        <v>2</v>
      </c>
      <c r="B122" s="55">
        <v>2</v>
      </c>
      <c r="C122" s="55">
        <v>6</v>
      </c>
      <c r="D122" s="55">
        <v>3</v>
      </c>
      <c r="E122" s="55" t="s">
        <v>301</v>
      </c>
      <c r="F122" s="65" t="s">
        <v>114</v>
      </c>
      <c r="G122" s="23"/>
      <c r="H122" s="23"/>
      <c r="I122" s="23"/>
      <c r="J122" s="57">
        <f>SUBTOTAL(9,G122:I122)</f>
        <v>0</v>
      </c>
      <c r="K122" s="58">
        <f>IFERROR(J122/$J$18*100,"0.00")</f>
        <v>0</v>
      </c>
    </row>
    <row r="123" spans="1:11" ht="12.75" x14ac:dyDescent="0.2">
      <c r="A123" s="69">
        <v>2</v>
      </c>
      <c r="B123" s="50">
        <v>2</v>
      </c>
      <c r="C123" s="50">
        <v>6</v>
      </c>
      <c r="D123" s="50">
        <v>9</v>
      </c>
      <c r="E123" s="50"/>
      <c r="F123" s="70" t="s">
        <v>407</v>
      </c>
      <c r="G123" s="71">
        <f>+G124</f>
        <v>0</v>
      </c>
      <c r="H123" s="71">
        <f>+H124</f>
        <v>0</v>
      </c>
      <c r="I123" s="71">
        <f>+I124</f>
        <v>0</v>
      </c>
      <c r="J123" s="71">
        <f>+J124</f>
        <v>0</v>
      </c>
      <c r="K123" s="72">
        <f>+K124</f>
        <v>0</v>
      </c>
    </row>
    <row r="124" spans="1:11" ht="12.75" x14ac:dyDescent="0.2">
      <c r="A124" s="64">
        <v>2</v>
      </c>
      <c r="B124" s="55">
        <v>2</v>
      </c>
      <c r="C124" s="55">
        <v>6</v>
      </c>
      <c r="D124" s="55">
        <v>9</v>
      </c>
      <c r="E124" s="55" t="s">
        <v>301</v>
      </c>
      <c r="F124" s="65" t="s">
        <v>407</v>
      </c>
      <c r="G124" s="23"/>
      <c r="H124" s="23"/>
      <c r="I124" s="23"/>
      <c r="J124" s="57">
        <f>SUBTOTAL(9,G124:I124)</f>
        <v>0</v>
      </c>
      <c r="K124" s="58">
        <f>IFERROR(J124/$J$18*100,"0.00")</f>
        <v>0</v>
      </c>
    </row>
    <row r="125" spans="1:11" ht="12.75" x14ac:dyDescent="0.2">
      <c r="A125" s="45">
        <v>2</v>
      </c>
      <c r="B125" s="46">
        <v>2</v>
      </c>
      <c r="C125" s="46">
        <v>7</v>
      </c>
      <c r="D125" s="46"/>
      <c r="E125" s="46"/>
      <c r="F125" s="47" t="s">
        <v>116</v>
      </c>
      <c r="G125" s="48">
        <f>+G126+G131+G141</f>
        <v>2407400.0579999997</v>
      </c>
      <c r="H125" s="48">
        <f>+H126+H131+H141</f>
        <v>0</v>
      </c>
      <c r="I125" s="48">
        <f>+I126+I131+I141</f>
        <v>0</v>
      </c>
      <c r="J125" s="48">
        <f>+J126+J131+J141</f>
        <v>2407400.0579999997</v>
      </c>
      <c r="K125" s="66">
        <f>+K126+K131+K141</f>
        <v>0.38452784640129317</v>
      </c>
    </row>
    <row r="126" spans="1:11" ht="12.75" x14ac:dyDescent="0.2">
      <c r="A126" s="69">
        <v>2</v>
      </c>
      <c r="B126" s="50">
        <v>2</v>
      </c>
      <c r="C126" s="50">
        <v>7</v>
      </c>
      <c r="D126" s="50">
        <v>1</v>
      </c>
      <c r="E126" s="50"/>
      <c r="F126" s="70" t="s">
        <v>408</v>
      </c>
      <c r="G126" s="52">
        <f>SUM(G127:G130)</f>
        <v>726545.4</v>
      </c>
      <c r="H126" s="52">
        <f>SUM(H127:H130)</f>
        <v>0</v>
      </c>
      <c r="I126" s="52">
        <f>SUM(I127:I130)</f>
        <v>0</v>
      </c>
      <c r="J126" s="52">
        <f>SUM(J127:J130)</f>
        <v>726545.4</v>
      </c>
      <c r="K126" s="53">
        <f>SUM(K127:K130)</f>
        <v>0.1160492362066588</v>
      </c>
    </row>
    <row r="127" spans="1:11" ht="12.75" x14ac:dyDescent="0.2">
      <c r="A127" s="54">
        <v>2</v>
      </c>
      <c r="B127" s="55">
        <v>2</v>
      </c>
      <c r="C127" s="55">
        <v>7</v>
      </c>
      <c r="D127" s="55">
        <v>1</v>
      </c>
      <c r="E127" s="55" t="s">
        <v>301</v>
      </c>
      <c r="F127" s="73" t="s">
        <v>409</v>
      </c>
      <c r="G127" s="23">
        <v>443045.4</v>
      </c>
      <c r="H127" s="23"/>
      <c r="I127" s="23"/>
      <c r="J127" s="57">
        <f>SUBTOTAL(9,G127:I127)</f>
        <v>443045.4</v>
      </c>
      <c r="K127" s="58">
        <f>IFERROR(J127/$J$18*100,"0.00")</f>
        <v>7.0766507192631917E-2</v>
      </c>
    </row>
    <row r="128" spans="1:11" ht="12.75" x14ac:dyDescent="0.2">
      <c r="A128" s="54">
        <v>2</v>
      </c>
      <c r="B128" s="55">
        <v>2</v>
      </c>
      <c r="C128" s="55">
        <v>7</v>
      </c>
      <c r="D128" s="55">
        <v>1</v>
      </c>
      <c r="E128" s="55" t="s">
        <v>385</v>
      </c>
      <c r="F128" s="73" t="s">
        <v>410</v>
      </c>
      <c r="G128" s="23">
        <v>283500</v>
      </c>
      <c r="H128" s="23"/>
      <c r="I128" s="23"/>
      <c r="J128" s="57">
        <f>SUBTOTAL(9,G128:I128)</f>
        <v>283500</v>
      </c>
      <c r="K128" s="58">
        <f>IFERROR(J128/$J$18*100,"0.00")</f>
        <v>4.5282729014026885E-2</v>
      </c>
    </row>
    <row r="129" spans="1:11" ht="12.75" x14ac:dyDescent="0.2">
      <c r="A129" s="54">
        <v>2</v>
      </c>
      <c r="B129" s="55">
        <v>2</v>
      </c>
      <c r="C129" s="55">
        <v>7</v>
      </c>
      <c r="D129" s="55">
        <v>1</v>
      </c>
      <c r="E129" s="55" t="s">
        <v>395</v>
      </c>
      <c r="F129" s="73" t="s">
        <v>411</v>
      </c>
      <c r="G129" s="23"/>
      <c r="H129" s="23"/>
      <c r="I129" s="23"/>
      <c r="J129" s="57">
        <f>SUBTOTAL(9,G129:I129)</f>
        <v>0</v>
      </c>
      <c r="K129" s="58">
        <f>IFERROR(J129/$J$18*100,"0.00")</f>
        <v>0</v>
      </c>
    </row>
    <row r="130" spans="1:11" ht="12.75" x14ac:dyDescent="0.2">
      <c r="A130" s="54">
        <v>2</v>
      </c>
      <c r="B130" s="55">
        <v>2</v>
      </c>
      <c r="C130" s="55">
        <v>7</v>
      </c>
      <c r="D130" s="55">
        <v>1</v>
      </c>
      <c r="E130" s="55" t="s">
        <v>412</v>
      </c>
      <c r="F130" s="73" t="s">
        <v>413</v>
      </c>
      <c r="G130" s="23"/>
      <c r="H130" s="23"/>
      <c r="I130" s="23"/>
      <c r="J130" s="57">
        <f>SUBTOTAL(9,G130:I130)</f>
        <v>0</v>
      </c>
      <c r="K130" s="58">
        <f>IFERROR(J130/$J$18*100,"0.00")</f>
        <v>0</v>
      </c>
    </row>
    <row r="131" spans="1:11" ht="12.75" x14ac:dyDescent="0.2">
      <c r="A131" s="49">
        <v>2</v>
      </c>
      <c r="B131" s="50">
        <v>2</v>
      </c>
      <c r="C131" s="50">
        <v>7</v>
      </c>
      <c r="D131" s="50">
        <v>2</v>
      </c>
      <c r="E131" s="50"/>
      <c r="F131" s="63" t="s">
        <v>414</v>
      </c>
      <c r="G131" s="52">
        <f>SUM(G132:G140)</f>
        <v>1680854.6579999998</v>
      </c>
      <c r="H131" s="52">
        <f>SUM(H132:H140)</f>
        <v>0</v>
      </c>
      <c r="I131" s="52">
        <f>SUM(I132:I140)</f>
        <v>0</v>
      </c>
      <c r="J131" s="52">
        <f>SUM(J132:J140)</f>
        <v>1680854.6579999998</v>
      </c>
      <c r="K131" s="53">
        <f>SUM(K132:K140)</f>
        <v>0.26847861019463437</v>
      </c>
    </row>
    <row r="132" spans="1:11" ht="12.75" x14ac:dyDescent="0.2">
      <c r="A132" s="54">
        <v>2</v>
      </c>
      <c r="B132" s="55">
        <v>2</v>
      </c>
      <c r="C132" s="55">
        <v>7</v>
      </c>
      <c r="D132" s="55">
        <v>2</v>
      </c>
      <c r="E132" s="55" t="s">
        <v>301</v>
      </c>
      <c r="F132" s="73" t="s">
        <v>415</v>
      </c>
      <c r="G132" s="23">
        <v>362775</v>
      </c>
      <c r="H132" s="23"/>
      <c r="I132" s="23"/>
      <c r="J132" s="57">
        <f t="shared" ref="J132:J140" si="4">SUBTOTAL(9,G132:I132)</f>
        <v>362775</v>
      </c>
      <c r="K132" s="58">
        <f t="shared" ref="K132:K140" si="5">IFERROR(J132/$J$18*100,"0.00")</f>
        <v>5.7945121756838108E-2</v>
      </c>
    </row>
    <row r="133" spans="1:11" ht="12.75" x14ac:dyDescent="0.2">
      <c r="A133" s="54">
        <v>2</v>
      </c>
      <c r="B133" s="55">
        <v>2</v>
      </c>
      <c r="C133" s="55">
        <v>7</v>
      </c>
      <c r="D133" s="55">
        <v>2</v>
      </c>
      <c r="E133" s="55" t="s">
        <v>324</v>
      </c>
      <c r="F133" s="73" t="s">
        <v>416</v>
      </c>
      <c r="G133" s="23">
        <v>362775</v>
      </c>
      <c r="H133" s="23"/>
      <c r="I133" s="23"/>
      <c r="J133" s="57">
        <f>SUBTOTAL(9,G133:I133)</f>
        <v>362775</v>
      </c>
      <c r="K133" s="58">
        <f t="shared" si="5"/>
        <v>5.7945121756838108E-2</v>
      </c>
    </row>
    <row r="134" spans="1:11" ht="12.75" x14ac:dyDescent="0.2">
      <c r="A134" s="54">
        <v>2</v>
      </c>
      <c r="B134" s="55">
        <v>2</v>
      </c>
      <c r="C134" s="55">
        <v>7</v>
      </c>
      <c r="D134" s="55">
        <v>2</v>
      </c>
      <c r="E134" s="55" t="s">
        <v>326</v>
      </c>
      <c r="F134" s="73" t="s">
        <v>417</v>
      </c>
      <c r="G134" s="23"/>
      <c r="H134" s="23"/>
      <c r="I134" s="23"/>
      <c r="J134" s="57">
        <f t="shared" si="4"/>
        <v>0</v>
      </c>
      <c r="K134" s="58">
        <f t="shared" si="5"/>
        <v>0</v>
      </c>
    </row>
    <row r="135" spans="1:11" ht="12.75" x14ac:dyDescent="0.2">
      <c r="A135" s="54">
        <v>2</v>
      </c>
      <c r="B135" s="55">
        <v>2</v>
      </c>
      <c r="C135" s="55">
        <v>7</v>
      </c>
      <c r="D135" s="55">
        <v>2</v>
      </c>
      <c r="E135" s="55" t="s">
        <v>328</v>
      </c>
      <c r="F135" s="73" t="s">
        <v>418</v>
      </c>
      <c r="G135" s="23"/>
      <c r="H135" s="23"/>
      <c r="I135" s="23"/>
      <c r="J135" s="57">
        <f t="shared" si="4"/>
        <v>0</v>
      </c>
      <c r="K135" s="58">
        <f t="shared" si="5"/>
        <v>0</v>
      </c>
    </row>
    <row r="136" spans="1:11" ht="12.75" x14ac:dyDescent="0.2">
      <c r="A136" s="54">
        <v>2</v>
      </c>
      <c r="B136" s="55">
        <v>2</v>
      </c>
      <c r="C136" s="55">
        <v>7</v>
      </c>
      <c r="D136" s="55">
        <v>2</v>
      </c>
      <c r="E136" s="55" t="s">
        <v>384</v>
      </c>
      <c r="F136" s="73" t="s">
        <v>419</v>
      </c>
      <c r="G136" s="23"/>
      <c r="H136" s="23"/>
      <c r="I136" s="23"/>
      <c r="J136" s="57">
        <f t="shared" si="4"/>
        <v>0</v>
      </c>
      <c r="K136" s="58">
        <f t="shared" si="5"/>
        <v>0</v>
      </c>
    </row>
    <row r="137" spans="1:11" ht="12.75" x14ac:dyDescent="0.2">
      <c r="A137" s="54">
        <v>2</v>
      </c>
      <c r="B137" s="55">
        <v>2</v>
      </c>
      <c r="C137" s="55">
        <v>7</v>
      </c>
      <c r="D137" s="55">
        <v>2</v>
      </c>
      <c r="E137" s="55" t="s">
        <v>385</v>
      </c>
      <c r="F137" s="74" t="s">
        <v>133</v>
      </c>
      <c r="G137" s="23">
        <v>955304.65799999994</v>
      </c>
      <c r="H137" s="23"/>
      <c r="I137" s="23"/>
      <c r="J137" s="57">
        <f t="shared" si="4"/>
        <v>955304.65799999994</v>
      </c>
      <c r="K137" s="58">
        <f t="shared" si="5"/>
        <v>0.15258836668095813</v>
      </c>
    </row>
    <row r="138" spans="1:11" ht="12.75" x14ac:dyDescent="0.2">
      <c r="A138" s="54">
        <v>2</v>
      </c>
      <c r="B138" s="55">
        <v>2</v>
      </c>
      <c r="C138" s="55">
        <v>7</v>
      </c>
      <c r="D138" s="55">
        <v>2</v>
      </c>
      <c r="E138" s="55" t="s">
        <v>395</v>
      </c>
      <c r="F138" s="74" t="s">
        <v>420</v>
      </c>
      <c r="G138" s="23"/>
      <c r="H138" s="23"/>
      <c r="I138" s="23"/>
      <c r="J138" s="57">
        <f t="shared" si="4"/>
        <v>0</v>
      </c>
      <c r="K138" s="58">
        <f t="shared" si="5"/>
        <v>0</v>
      </c>
    </row>
    <row r="139" spans="1:11" ht="12.75" x14ac:dyDescent="0.2">
      <c r="A139" s="54">
        <v>2</v>
      </c>
      <c r="B139" s="55">
        <v>2</v>
      </c>
      <c r="C139" s="55">
        <v>7</v>
      </c>
      <c r="D139" s="55">
        <v>2</v>
      </c>
      <c r="E139" s="55" t="s">
        <v>387</v>
      </c>
      <c r="F139" s="74" t="s">
        <v>421</v>
      </c>
      <c r="G139" s="23"/>
      <c r="H139" s="23"/>
      <c r="I139" s="23"/>
      <c r="J139" s="57">
        <f t="shared" si="4"/>
        <v>0</v>
      </c>
      <c r="K139" s="58">
        <f>IFERROR(J139/$J$18*100,"0.00")</f>
        <v>0</v>
      </c>
    </row>
    <row r="140" spans="1:11" ht="12.75" x14ac:dyDescent="0.2">
      <c r="A140" s="54">
        <v>2</v>
      </c>
      <c r="B140" s="55">
        <v>2</v>
      </c>
      <c r="C140" s="55">
        <v>7</v>
      </c>
      <c r="D140" s="55">
        <v>2</v>
      </c>
      <c r="E140" s="55" t="s">
        <v>412</v>
      </c>
      <c r="F140" s="74" t="s">
        <v>422</v>
      </c>
      <c r="G140" s="23"/>
      <c r="H140" s="23"/>
      <c r="I140" s="23"/>
      <c r="J140" s="57">
        <f t="shared" si="4"/>
        <v>0</v>
      </c>
      <c r="K140" s="58">
        <f t="shared" si="5"/>
        <v>0</v>
      </c>
    </row>
    <row r="141" spans="1:11" ht="12.75" x14ac:dyDescent="0.2">
      <c r="A141" s="49">
        <v>2</v>
      </c>
      <c r="B141" s="50">
        <v>2</v>
      </c>
      <c r="C141" s="50">
        <v>7</v>
      </c>
      <c r="D141" s="50">
        <v>3</v>
      </c>
      <c r="E141" s="50"/>
      <c r="F141" s="63" t="s">
        <v>137</v>
      </c>
      <c r="G141" s="52">
        <f>G142</f>
        <v>0</v>
      </c>
      <c r="H141" s="52">
        <f>H142</f>
        <v>0</v>
      </c>
      <c r="I141" s="52">
        <f>I142</f>
        <v>0</v>
      </c>
      <c r="J141" s="52">
        <f>J142</f>
        <v>0</v>
      </c>
      <c r="K141" s="53">
        <f>K142</f>
        <v>0</v>
      </c>
    </row>
    <row r="142" spans="1:11" ht="12.75" x14ac:dyDescent="0.2">
      <c r="A142" s="54">
        <v>2</v>
      </c>
      <c r="B142" s="55">
        <v>2</v>
      </c>
      <c r="C142" s="55">
        <v>7</v>
      </c>
      <c r="D142" s="55">
        <v>3</v>
      </c>
      <c r="E142" s="55" t="s">
        <v>301</v>
      </c>
      <c r="F142" s="56" t="s">
        <v>137</v>
      </c>
      <c r="G142" s="23"/>
      <c r="H142" s="23"/>
      <c r="I142" s="23"/>
      <c r="J142" s="57">
        <f>SUBTOTAL(9,G142:I142)</f>
        <v>0</v>
      </c>
      <c r="K142" s="58">
        <f>IFERROR(J142/$J$18*100,"0.00")</f>
        <v>0</v>
      </c>
    </row>
    <row r="143" spans="1:11" ht="12.75" x14ac:dyDescent="0.2">
      <c r="A143" s="45">
        <v>2</v>
      </c>
      <c r="B143" s="46">
        <v>2</v>
      </c>
      <c r="C143" s="46">
        <v>8</v>
      </c>
      <c r="D143" s="46"/>
      <c r="E143" s="46"/>
      <c r="F143" s="47" t="s">
        <v>423</v>
      </c>
      <c r="G143" s="48">
        <f>+G144+G146+G148+G150+G154+G157+G164</f>
        <v>1195942.5869999998</v>
      </c>
      <c r="H143" s="48">
        <f>+H144+H146+H148+H150+H154+H157+H164</f>
        <v>169050</v>
      </c>
      <c r="I143" s="48">
        <f>+I144+I146+I148+I150+I154+I157+I164</f>
        <v>0</v>
      </c>
      <c r="J143" s="48">
        <f>+J144+J146+J148+J150+J154+J157+J164</f>
        <v>1364992.5869999998</v>
      </c>
      <c r="K143" s="48">
        <f>+K144+K146+K148+K150+K154+K157+K164</f>
        <v>0.21802677045247446</v>
      </c>
    </row>
    <row r="144" spans="1:11" ht="12.75" x14ac:dyDescent="0.2">
      <c r="A144" s="49">
        <v>2</v>
      </c>
      <c r="B144" s="50">
        <v>2</v>
      </c>
      <c r="C144" s="50">
        <v>8</v>
      </c>
      <c r="D144" s="50">
        <v>1</v>
      </c>
      <c r="E144" s="50"/>
      <c r="F144" s="63" t="s">
        <v>424</v>
      </c>
      <c r="G144" s="52">
        <f>G145</f>
        <v>0</v>
      </c>
      <c r="H144" s="52">
        <f>H145</f>
        <v>0</v>
      </c>
      <c r="I144" s="52">
        <f>I145</f>
        <v>0</v>
      </c>
      <c r="J144" s="52">
        <f>J145</f>
        <v>0</v>
      </c>
      <c r="K144" s="53">
        <f>K145</f>
        <v>0</v>
      </c>
    </row>
    <row r="145" spans="1:11" ht="12.75" x14ac:dyDescent="0.2">
      <c r="A145" s="54">
        <v>2</v>
      </c>
      <c r="B145" s="55">
        <v>2</v>
      </c>
      <c r="C145" s="55">
        <v>8</v>
      </c>
      <c r="D145" s="55">
        <v>1</v>
      </c>
      <c r="E145" s="55" t="s">
        <v>301</v>
      </c>
      <c r="F145" s="56" t="s">
        <v>424</v>
      </c>
      <c r="G145" s="23"/>
      <c r="H145" s="23"/>
      <c r="I145" s="23"/>
      <c r="J145" s="57">
        <f>SUBTOTAL(9,G145:I145)</f>
        <v>0</v>
      </c>
      <c r="K145" s="58">
        <f>IFERROR(J145/$J$18*100,"0.00")</f>
        <v>0</v>
      </c>
    </row>
    <row r="146" spans="1:11" ht="12.75" x14ac:dyDescent="0.2">
      <c r="A146" s="49">
        <v>2</v>
      </c>
      <c r="B146" s="50">
        <v>2</v>
      </c>
      <c r="C146" s="50">
        <v>8</v>
      </c>
      <c r="D146" s="50">
        <v>2</v>
      </c>
      <c r="E146" s="50"/>
      <c r="F146" s="63" t="s">
        <v>425</v>
      </c>
      <c r="G146" s="52">
        <f>G147</f>
        <v>0</v>
      </c>
      <c r="H146" s="52">
        <f>H147</f>
        <v>0</v>
      </c>
      <c r="I146" s="52">
        <f>I147</f>
        <v>0</v>
      </c>
      <c r="J146" s="52">
        <f>J147</f>
        <v>0</v>
      </c>
      <c r="K146" s="53">
        <f>K147</f>
        <v>0</v>
      </c>
    </row>
    <row r="147" spans="1:11" ht="12.75" x14ac:dyDescent="0.2">
      <c r="A147" s="54">
        <v>2</v>
      </c>
      <c r="B147" s="55">
        <v>2</v>
      </c>
      <c r="C147" s="55">
        <v>8</v>
      </c>
      <c r="D147" s="55">
        <v>2</v>
      </c>
      <c r="E147" s="55" t="s">
        <v>301</v>
      </c>
      <c r="F147" s="56" t="s">
        <v>426</v>
      </c>
      <c r="G147" s="23"/>
      <c r="H147" s="23"/>
      <c r="I147" s="23"/>
      <c r="J147" s="57">
        <f>SUBTOTAL(9,G147:I147)</f>
        <v>0</v>
      </c>
      <c r="K147" s="58">
        <f>IFERROR(J147/$J$18*100,"0.00")</f>
        <v>0</v>
      </c>
    </row>
    <row r="148" spans="1:11" ht="12.75" x14ac:dyDescent="0.2">
      <c r="A148" s="49">
        <v>2</v>
      </c>
      <c r="B148" s="50">
        <v>2</v>
      </c>
      <c r="C148" s="50">
        <v>8</v>
      </c>
      <c r="D148" s="50">
        <v>4</v>
      </c>
      <c r="E148" s="50"/>
      <c r="F148" s="63" t="s">
        <v>142</v>
      </c>
      <c r="G148" s="52">
        <f>G149</f>
        <v>0</v>
      </c>
      <c r="H148" s="52">
        <f>H149</f>
        <v>0</v>
      </c>
      <c r="I148" s="52">
        <f>I149</f>
        <v>0</v>
      </c>
      <c r="J148" s="52">
        <f>J149</f>
        <v>0</v>
      </c>
      <c r="K148" s="53">
        <f>K149</f>
        <v>0</v>
      </c>
    </row>
    <row r="149" spans="1:11" ht="12.75" x14ac:dyDescent="0.2">
      <c r="A149" s="54">
        <v>2</v>
      </c>
      <c r="B149" s="55">
        <v>2</v>
      </c>
      <c r="C149" s="55">
        <v>8</v>
      </c>
      <c r="D149" s="55">
        <v>4</v>
      </c>
      <c r="E149" s="55" t="s">
        <v>301</v>
      </c>
      <c r="F149" s="56" t="s">
        <v>142</v>
      </c>
      <c r="G149" s="23"/>
      <c r="H149" s="23"/>
      <c r="I149" s="23"/>
      <c r="J149" s="57">
        <f>SUBTOTAL(9,G149:I149)</f>
        <v>0</v>
      </c>
      <c r="K149" s="58">
        <f>IFERROR(J149/$J$18*100,"0.00")</f>
        <v>0</v>
      </c>
    </row>
    <row r="150" spans="1:11" ht="12.75" x14ac:dyDescent="0.2">
      <c r="A150" s="49">
        <v>2</v>
      </c>
      <c r="B150" s="50">
        <v>2</v>
      </c>
      <c r="C150" s="50">
        <v>8</v>
      </c>
      <c r="D150" s="50">
        <v>5</v>
      </c>
      <c r="E150" s="50"/>
      <c r="F150" s="63" t="s">
        <v>143</v>
      </c>
      <c r="G150" s="52">
        <f>SUM(G151:G153)</f>
        <v>0</v>
      </c>
      <c r="H150" s="52">
        <f>SUM(H151:H153)</f>
        <v>169050</v>
      </c>
      <c r="I150" s="52">
        <f>SUM(I151:I153)</f>
        <v>0</v>
      </c>
      <c r="J150" s="52">
        <f>SUM(J151:J153)</f>
        <v>169050</v>
      </c>
      <c r="K150" s="53">
        <f>SUM(K151:K153)</f>
        <v>2.7001923597253071E-2</v>
      </c>
    </row>
    <row r="151" spans="1:11" ht="12.75" x14ac:dyDescent="0.2">
      <c r="A151" s="54">
        <v>2</v>
      </c>
      <c r="B151" s="55">
        <v>2</v>
      </c>
      <c r="C151" s="55">
        <v>8</v>
      </c>
      <c r="D151" s="55">
        <v>5</v>
      </c>
      <c r="E151" s="55" t="s">
        <v>301</v>
      </c>
      <c r="F151" s="56" t="s">
        <v>144</v>
      </c>
      <c r="G151" s="23"/>
      <c r="H151" s="23">
        <v>169050</v>
      </c>
      <c r="I151" s="23"/>
      <c r="J151" s="57">
        <f>SUBTOTAL(9,G151:I151)</f>
        <v>169050</v>
      </c>
      <c r="K151" s="58">
        <f>IFERROR(J151/$J$18*100,"0.00")</f>
        <v>2.7001923597253071E-2</v>
      </c>
    </row>
    <row r="152" spans="1:11" ht="12.75" x14ac:dyDescent="0.2">
      <c r="A152" s="54">
        <v>2</v>
      </c>
      <c r="B152" s="55">
        <v>2</v>
      </c>
      <c r="C152" s="55">
        <v>8</v>
      </c>
      <c r="D152" s="55">
        <v>5</v>
      </c>
      <c r="E152" s="55" t="s">
        <v>324</v>
      </c>
      <c r="F152" s="56" t="s">
        <v>145</v>
      </c>
      <c r="G152" s="23"/>
      <c r="H152" s="23"/>
      <c r="I152" s="23"/>
      <c r="J152" s="57">
        <f>SUBTOTAL(9,G152:I152)</f>
        <v>0</v>
      </c>
      <c r="K152" s="58">
        <f>IFERROR(J152/$J$18*100,"0.00")</f>
        <v>0</v>
      </c>
    </row>
    <row r="153" spans="1:11" ht="12.75" x14ac:dyDescent="0.2">
      <c r="A153" s="54">
        <v>2</v>
      </c>
      <c r="B153" s="55">
        <v>2</v>
      </c>
      <c r="C153" s="55">
        <v>8</v>
      </c>
      <c r="D153" s="55">
        <v>5</v>
      </c>
      <c r="E153" s="55" t="s">
        <v>326</v>
      </c>
      <c r="F153" s="56" t="s">
        <v>146</v>
      </c>
      <c r="G153" s="23"/>
      <c r="H153" s="23"/>
      <c r="I153" s="23"/>
      <c r="J153" s="57">
        <f>SUBTOTAL(9,G153:I153)</f>
        <v>0</v>
      </c>
      <c r="K153" s="58">
        <f>IFERROR(J153/$J$18*100,"0.00")</f>
        <v>0</v>
      </c>
    </row>
    <row r="154" spans="1:11" ht="12.75" x14ac:dyDescent="0.2">
      <c r="A154" s="49">
        <v>2</v>
      </c>
      <c r="B154" s="50">
        <v>2</v>
      </c>
      <c r="C154" s="50">
        <v>8</v>
      </c>
      <c r="D154" s="50">
        <v>6</v>
      </c>
      <c r="E154" s="50"/>
      <c r="F154" s="63" t="s">
        <v>427</v>
      </c>
      <c r="G154" s="52">
        <f>SUM(G155:G156)</f>
        <v>1097410.5869999998</v>
      </c>
      <c r="H154" s="52">
        <f>SUM(H155:H156)</f>
        <v>0</v>
      </c>
      <c r="I154" s="52">
        <f>SUM(I155:I156)</f>
        <v>0</v>
      </c>
      <c r="J154" s="52">
        <f>SUM(J155:J156)</f>
        <v>1097410.5869999998</v>
      </c>
      <c r="K154" s="53">
        <f>SUM(K155:K156)</f>
        <v>0.1752865828156796</v>
      </c>
    </row>
    <row r="155" spans="1:11" ht="12.75" x14ac:dyDescent="0.2">
      <c r="A155" s="54">
        <v>2</v>
      </c>
      <c r="B155" s="55">
        <v>2</v>
      </c>
      <c r="C155" s="55">
        <v>8</v>
      </c>
      <c r="D155" s="55">
        <v>6</v>
      </c>
      <c r="E155" s="55" t="s">
        <v>301</v>
      </c>
      <c r="F155" s="56" t="s">
        <v>428</v>
      </c>
      <c r="G155" s="23">
        <v>1097410.5869999998</v>
      </c>
      <c r="H155" s="23"/>
      <c r="I155" s="23"/>
      <c r="J155" s="57">
        <f>SUBTOTAL(9,G155:I155)</f>
        <v>1097410.5869999998</v>
      </c>
      <c r="K155" s="58">
        <f>IFERROR(J155/$J$18*100,"0.00")</f>
        <v>0.1752865828156796</v>
      </c>
    </row>
    <row r="156" spans="1:11" ht="12.75" x14ac:dyDescent="0.2">
      <c r="A156" s="54">
        <v>2</v>
      </c>
      <c r="B156" s="55">
        <v>2</v>
      </c>
      <c r="C156" s="55">
        <v>8</v>
      </c>
      <c r="D156" s="55">
        <v>6</v>
      </c>
      <c r="E156" s="55" t="s">
        <v>324</v>
      </c>
      <c r="F156" s="56" t="s">
        <v>149</v>
      </c>
      <c r="G156" s="23"/>
      <c r="H156" s="23"/>
      <c r="I156" s="23"/>
      <c r="J156" s="57">
        <f>SUBTOTAL(9,G156:I156)</f>
        <v>0</v>
      </c>
      <c r="K156" s="58">
        <f>IFERROR(J156/$J$18*100,"0.00")</f>
        <v>0</v>
      </c>
    </row>
    <row r="157" spans="1:11" ht="12.75" x14ac:dyDescent="0.2">
      <c r="A157" s="49">
        <v>2</v>
      </c>
      <c r="B157" s="50">
        <v>2</v>
      </c>
      <c r="C157" s="50">
        <v>8</v>
      </c>
      <c r="D157" s="50">
        <v>7</v>
      </c>
      <c r="E157" s="50"/>
      <c r="F157" s="63" t="s">
        <v>152</v>
      </c>
      <c r="G157" s="52">
        <f>SUM(G158:G163)</f>
        <v>98532</v>
      </c>
      <c r="H157" s="52">
        <f>SUM(H158:H163)</f>
        <v>0</v>
      </c>
      <c r="I157" s="52">
        <f>SUM(I158:I163)</f>
        <v>0</v>
      </c>
      <c r="J157" s="52">
        <f>SUM(J158:J163)</f>
        <v>98532</v>
      </c>
      <c r="K157" s="53">
        <f>SUM(K158:K163)</f>
        <v>1.5738264039541788E-2</v>
      </c>
    </row>
    <row r="158" spans="1:11" ht="12.75" x14ac:dyDescent="0.2">
      <c r="A158" s="54">
        <v>2</v>
      </c>
      <c r="B158" s="55">
        <v>2</v>
      </c>
      <c r="C158" s="55">
        <v>8</v>
      </c>
      <c r="D158" s="55">
        <v>7</v>
      </c>
      <c r="E158" s="55" t="s">
        <v>301</v>
      </c>
      <c r="F158" s="74" t="s">
        <v>429</v>
      </c>
      <c r="G158" s="23"/>
      <c r="H158" s="23"/>
      <c r="I158" s="23"/>
      <c r="J158" s="57">
        <f t="shared" ref="J158:J163" si="6">SUBTOTAL(9,G158:I158)</f>
        <v>0</v>
      </c>
      <c r="K158" s="58">
        <f t="shared" ref="K158:K163" si="7">IFERROR(J158/$J$18*100,"0.00")</f>
        <v>0</v>
      </c>
    </row>
    <row r="159" spans="1:11" ht="12.75" x14ac:dyDescent="0.2">
      <c r="A159" s="54">
        <v>2</v>
      </c>
      <c r="B159" s="55">
        <v>2</v>
      </c>
      <c r="C159" s="55">
        <v>8</v>
      </c>
      <c r="D159" s="55">
        <v>7</v>
      </c>
      <c r="E159" s="55" t="s">
        <v>324</v>
      </c>
      <c r="F159" s="74" t="s">
        <v>154</v>
      </c>
      <c r="G159" s="23"/>
      <c r="H159" s="23"/>
      <c r="I159" s="23"/>
      <c r="J159" s="57">
        <f t="shared" si="6"/>
        <v>0</v>
      </c>
      <c r="K159" s="58">
        <f t="shared" si="7"/>
        <v>0</v>
      </c>
    </row>
    <row r="160" spans="1:11" ht="12.75" x14ac:dyDescent="0.2">
      <c r="A160" s="54">
        <v>2</v>
      </c>
      <c r="B160" s="55">
        <v>2</v>
      </c>
      <c r="C160" s="55">
        <v>8</v>
      </c>
      <c r="D160" s="55">
        <v>7</v>
      </c>
      <c r="E160" s="55" t="s">
        <v>326</v>
      </c>
      <c r="F160" s="74" t="s">
        <v>430</v>
      </c>
      <c r="G160" s="23"/>
      <c r="H160" s="23"/>
      <c r="I160" s="23"/>
      <c r="J160" s="57">
        <f t="shared" si="6"/>
        <v>0</v>
      </c>
      <c r="K160" s="58">
        <f t="shared" si="7"/>
        <v>0</v>
      </c>
    </row>
    <row r="161" spans="1:11" ht="12.75" x14ac:dyDescent="0.2">
      <c r="A161" s="54">
        <v>2</v>
      </c>
      <c r="B161" s="55">
        <v>2</v>
      </c>
      <c r="C161" s="55">
        <v>8</v>
      </c>
      <c r="D161" s="55">
        <v>7</v>
      </c>
      <c r="E161" s="55" t="s">
        <v>328</v>
      </c>
      <c r="F161" s="74" t="s">
        <v>156</v>
      </c>
      <c r="G161" s="23"/>
      <c r="H161" s="23"/>
      <c r="I161" s="23"/>
      <c r="J161" s="57">
        <f t="shared" si="6"/>
        <v>0</v>
      </c>
      <c r="K161" s="58">
        <f t="shared" si="7"/>
        <v>0</v>
      </c>
    </row>
    <row r="162" spans="1:11" ht="12.75" x14ac:dyDescent="0.2">
      <c r="A162" s="54">
        <v>2</v>
      </c>
      <c r="B162" s="55">
        <v>2</v>
      </c>
      <c r="C162" s="55">
        <v>8</v>
      </c>
      <c r="D162" s="55">
        <v>7</v>
      </c>
      <c r="E162" s="55" t="s">
        <v>384</v>
      </c>
      <c r="F162" s="74" t="s">
        <v>157</v>
      </c>
      <c r="G162" s="23">
        <v>72450</v>
      </c>
      <c r="H162" s="23"/>
      <c r="I162" s="23"/>
      <c r="J162" s="57">
        <f t="shared" si="6"/>
        <v>72450</v>
      </c>
      <c r="K162" s="58">
        <f t="shared" si="7"/>
        <v>1.1572252970251315E-2</v>
      </c>
    </row>
    <row r="163" spans="1:11" ht="12.75" x14ac:dyDescent="0.2">
      <c r="A163" s="54">
        <v>2</v>
      </c>
      <c r="B163" s="55">
        <v>2</v>
      </c>
      <c r="C163" s="55">
        <v>8</v>
      </c>
      <c r="D163" s="55">
        <v>7</v>
      </c>
      <c r="E163" s="55" t="s">
        <v>385</v>
      </c>
      <c r="F163" s="74" t="s">
        <v>158</v>
      </c>
      <c r="G163" s="23">
        <v>26082</v>
      </c>
      <c r="H163" s="23"/>
      <c r="I163" s="23"/>
      <c r="J163" s="57">
        <f t="shared" si="6"/>
        <v>26082</v>
      </c>
      <c r="K163" s="58">
        <f t="shared" si="7"/>
        <v>4.1660110692904734E-3</v>
      </c>
    </row>
    <row r="164" spans="1:11" ht="12.75" x14ac:dyDescent="0.2">
      <c r="A164" s="49">
        <v>2</v>
      </c>
      <c r="B164" s="50">
        <v>2</v>
      </c>
      <c r="C164" s="50">
        <v>8</v>
      </c>
      <c r="D164" s="50">
        <v>8</v>
      </c>
      <c r="E164" s="50"/>
      <c r="F164" s="63" t="s">
        <v>159</v>
      </c>
      <c r="G164" s="52">
        <f>SUM(G165:G167)</f>
        <v>0</v>
      </c>
      <c r="H164" s="52">
        <f>SUM(H165:H167)</f>
        <v>0</v>
      </c>
      <c r="I164" s="52">
        <f>SUM(I165:I167)</f>
        <v>0</v>
      </c>
      <c r="J164" s="52">
        <f>SUM(J165:J167)</f>
        <v>0</v>
      </c>
      <c r="K164" s="53">
        <f>SUM(K165:K167)</f>
        <v>0</v>
      </c>
    </row>
    <row r="165" spans="1:11" ht="12.75" x14ac:dyDescent="0.2">
      <c r="A165" s="54">
        <v>2</v>
      </c>
      <c r="B165" s="55">
        <v>2</v>
      </c>
      <c r="C165" s="55">
        <v>8</v>
      </c>
      <c r="D165" s="55">
        <v>8</v>
      </c>
      <c r="E165" s="55" t="s">
        <v>301</v>
      </c>
      <c r="F165" s="74" t="s">
        <v>160</v>
      </c>
      <c r="G165" s="23"/>
      <c r="H165" s="23"/>
      <c r="I165" s="23"/>
      <c r="J165" s="57">
        <f>SUBTOTAL(9,G165:I165)</f>
        <v>0</v>
      </c>
      <c r="K165" s="58">
        <f>IFERROR(J165/$J$18*100,"0.00")</f>
        <v>0</v>
      </c>
    </row>
    <row r="166" spans="1:11" ht="12.75" x14ac:dyDescent="0.2">
      <c r="A166" s="54">
        <v>2</v>
      </c>
      <c r="B166" s="55">
        <v>2</v>
      </c>
      <c r="C166" s="55">
        <v>8</v>
      </c>
      <c r="D166" s="55">
        <v>8</v>
      </c>
      <c r="E166" s="55" t="s">
        <v>324</v>
      </c>
      <c r="F166" s="74" t="s">
        <v>161</v>
      </c>
      <c r="G166" s="23"/>
      <c r="H166" s="23"/>
      <c r="I166" s="23"/>
      <c r="J166" s="57">
        <f>SUBTOTAL(9,G166:I166)</f>
        <v>0</v>
      </c>
      <c r="K166" s="58">
        <f>IFERROR(J166/$J$18*100,"0.00")</f>
        <v>0</v>
      </c>
    </row>
    <row r="167" spans="1:11" ht="12.75" x14ac:dyDescent="0.2">
      <c r="A167" s="54">
        <v>2</v>
      </c>
      <c r="B167" s="55">
        <v>2</v>
      </c>
      <c r="C167" s="55">
        <v>8</v>
      </c>
      <c r="D167" s="55">
        <v>8</v>
      </c>
      <c r="E167" s="55" t="s">
        <v>326</v>
      </c>
      <c r="F167" s="74" t="s">
        <v>162</v>
      </c>
      <c r="G167" s="23"/>
      <c r="H167" s="23"/>
      <c r="I167" s="23"/>
      <c r="J167" s="57">
        <f>SUBTOTAL(9,G167:I167)</f>
        <v>0</v>
      </c>
      <c r="K167" s="58">
        <f>IFERROR(J167/$J$18*100,"0.00")</f>
        <v>0</v>
      </c>
    </row>
    <row r="168" spans="1:11" ht="12.75" x14ac:dyDescent="0.2">
      <c r="A168" s="49">
        <v>2</v>
      </c>
      <c r="B168" s="50">
        <v>2</v>
      </c>
      <c r="C168" s="50">
        <v>9</v>
      </c>
      <c r="D168" s="50">
        <v>2</v>
      </c>
      <c r="E168" s="55"/>
      <c r="F168" s="63" t="s">
        <v>164</v>
      </c>
      <c r="G168" s="71">
        <f>+G169+G170</f>
        <v>0</v>
      </c>
      <c r="H168" s="71">
        <f>+H169+H170</f>
        <v>0</v>
      </c>
      <c r="I168" s="71">
        <f>+I169+I170</f>
        <v>0</v>
      </c>
      <c r="J168" s="71">
        <f>+J169+J170</f>
        <v>0</v>
      </c>
      <c r="K168" s="53">
        <f>+K169+K170</f>
        <v>0</v>
      </c>
    </row>
    <row r="169" spans="1:11" s="75" customFormat="1" ht="12.75" x14ac:dyDescent="0.2">
      <c r="A169" s="54">
        <v>2</v>
      </c>
      <c r="B169" s="55">
        <v>2</v>
      </c>
      <c r="C169" s="55">
        <v>9</v>
      </c>
      <c r="D169" s="55">
        <v>2</v>
      </c>
      <c r="E169" s="55" t="s">
        <v>301</v>
      </c>
      <c r="F169" s="56" t="s">
        <v>431</v>
      </c>
      <c r="G169" s="23"/>
      <c r="H169" s="23"/>
      <c r="I169" s="23"/>
      <c r="J169" s="57">
        <f>SUBTOTAL(9,G169:I169)</f>
        <v>0</v>
      </c>
      <c r="K169" s="58">
        <f>IFERROR(J169/$J$18*100,"0.00")</f>
        <v>0</v>
      </c>
    </row>
    <row r="170" spans="1:11" ht="12.75" x14ac:dyDescent="0.2">
      <c r="A170" s="54">
        <v>2</v>
      </c>
      <c r="B170" s="55">
        <v>2</v>
      </c>
      <c r="C170" s="55">
        <v>9</v>
      </c>
      <c r="D170" s="55">
        <v>2</v>
      </c>
      <c r="E170" s="55" t="s">
        <v>326</v>
      </c>
      <c r="F170" s="74" t="s">
        <v>166</v>
      </c>
      <c r="G170" s="23"/>
      <c r="H170" s="23"/>
      <c r="I170" s="23"/>
      <c r="J170" s="57">
        <f>SUBTOTAL(9,G170:I170)</f>
        <v>0</v>
      </c>
      <c r="K170" s="58">
        <f>IFERROR(J170/$J$18*100,"0.00")</f>
        <v>0</v>
      </c>
    </row>
    <row r="171" spans="1:11" ht="12.75" x14ac:dyDescent="0.2">
      <c r="A171" s="40">
        <v>2</v>
      </c>
      <c r="B171" s="41">
        <v>3</v>
      </c>
      <c r="C171" s="42"/>
      <c r="D171" s="42"/>
      <c r="E171" s="42"/>
      <c r="F171" s="43" t="s">
        <v>167</v>
      </c>
      <c r="G171" s="44">
        <f>+G172+G180+G189+G198+G201+G210+G225+G238</f>
        <v>3552976.4218999995</v>
      </c>
      <c r="H171" s="44">
        <f>+H172+H180+H189+H198+H201+H210+H225+H238</f>
        <v>25745367.286800001</v>
      </c>
      <c r="I171" s="44">
        <f>+I172+I180+I189+I198+I201+I210+I225+I238</f>
        <v>0</v>
      </c>
      <c r="J171" s="44">
        <f>+J172+J180+J189+J198+J201+J210+J225+J238</f>
        <v>29298343.708699994</v>
      </c>
      <c r="K171" s="44">
        <f>+K172+K180+K189+K198+K201+K210+K225+K238</f>
        <v>4.6797494134775359</v>
      </c>
    </row>
    <row r="172" spans="1:11" ht="12.75" x14ac:dyDescent="0.2">
      <c r="A172" s="45">
        <v>2</v>
      </c>
      <c r="B172" s="46">
        <v>3</v>
      </c>
      <c r="C172" s="46">
        <v>1</v>
      </c>
      <c r="D172" s="46"/>
      <c r="E172" s="46"/>
      <c r="F172" s="47" t="s">
        <v>168</v>
      </c>
      <c r="G172" s="48">
        <f>+G173+G175+G178</f>
        <v>0</v>
      </c>
      <c r="H172" s="48">
        <f>+H173+H175+H178</f>
        <v>7964225.9550000001</v>
      </c>
      <c r="I172" s="48">
        <f>+I173+I175+I178</f>
        <v>0</v>
      </c>
      <c r="J172" s="48">
        <f>+J173+J175+J178</f>
        <v>7964225.9550000001</v>
      </c>
      <c r="K172" s="48">
        <f>+K173+K175+K178</f>
        <v>1.2721054170255537</v>
      </c>
    </row>
    <row r="173" spans="1:11" ht="12.75" x14ac:dyDescent="0.2">
      <c r="A173" s="49">
        <v>2</v>
      </c>
      <c r="B173" s="50">
        <v>3</v>
      </c>
      <c r="C173" s="50">
        <v>1</v>
      </c>
      <c r="D173" s="50">
        <v>1</v>
      </c>
      <c r="E173" s="50"/>
      <c r="F173" s="63" t="s">
        <v>169</v>
      </c>
      <c r="G173" s="52">
        <f>SUM(G174:G174)</f>
        <v>0</v>
      </c>
      <c r="H173" s="52">
        <f>SUM(H174:H174)</f>
        <v>7964225.9550000001</v>
      </c>
      <c r="I173" s="52">
        <f>SUM(I174:I174)</f>
        <v>0</v>
      </c>
      <c r="J173" s="52">
        <f>SUM(J174:J174)</f>
        <v>7964225.9550000001</v>
      </c>
      <c r="K173" s="53">
        <f>SUM(K174:K174)</f>
        <v>1.2721054170255537</v>
      </c>
    </row>
    <row r="174" spans="1:11" ht="12.75" x14ac:dyDescent="0.2">
      <c r="A174" s="64">
        <v>2</v>
      </c>
      <c r="B174" s="55">
        <v>3</v>
      </c>
      <c r="C174" s="55">
        <v>1</v>
      </c>
      <c r="D174" s="55">
        <v>1</v>
      </c>
      <c r="E174" s="55" t="s">
        <v>301</v>
      </c>
      <c r="F174" s="56" t="s">
        <v>169</v>
      </c>
      <c r="G174" s="23"/>
      <c r="H174" s="23">
        <v>7964225.9550000001</v>
      </c>
      <c r="I174" s="23"/>
      <c r="J174" s="57">
        <f>SUBTOTAL(9,G174:I174)</f>
        <v>7964225.9550000001</v>
      </c>
      <c r="K174" s="58">
        <f>IFERROR(J174/$J$18*100,"0.00")</f>
        <v>1.2721054170255537</v>
      </c>
    </row>
    <row r="175" spans="1:11" ht="12.75" x14ac:dyDescent="0.2">
      <c r="A175" s="49">
        <v>2</v>
      </c>
      <c r="B175" s="50">
        <v>3</v>
      </c>
      <c r="C175" s="50">
        <v>1</v>
      </c>
      <c r="D175" s="50">
        <v>3</v>
      </c>
      <c r="E175" s="50"/>
      <c r="F175" s="63" t="s">
        <v>172</v>
      </c>
      <c r="G175" s="52">
        <f>SUM(G176:G177)</f>
        <v>0</v>
      </c>
      <c r="H175" s="52">
        <f>SUM(H176:H177)</f>
        <v>0</v>
      </c>
      <c r="I175" s="52">
        <f>SUM(I176:I177)</f>
        <v>0</v>
      </c>
      <c r="J175" s="52">
        <f>SUM(J176:J177)</f>
        <v>0</v>
      </c>
      <c r="K175" s="53">
        <f>SUM(K176:K177)</f>
        <v>0</v>
      </c>
    </row>
    <row r="176" spans="1:11" ht="12.75" x14ac:dyDescent="0.2">
      <c r="A176" s="64">
        <v>2</v>
      </c>
      <c r="B176" s="55">
        <v>3</v>
      </c>
      <c r="C176" s="55">
        <v>1</v>
      </c>
      <c r="D176" s="55">
        <v>3</v>
      </c>
      <c r="E176" s="55" t="s">
        <v>324</v>
      </c>
      <c r="F176" s="56" t="s">
        <v>174</v>
      </c>
      <c r="G176" s="23"/>
      <c r="H176" s="23"/>
      <c r="I176" s="23"/>
      <c r="J176" s="57">
        <f>SUBTOTAL(9,G176:I176)</f>
        <v>0</v>
      </c>
      <c r="K176" s="58">
        <f>IFERROR(J176/$J$18*100,"0.00")</f>
        <v>0</v>
      </c>
    </row>
    <row r="177" spans="1:11" ht="12.75" x14ac:dyDescent="0.2">
      <c r="A177" s="64">
        <v>2</v>
      </c>
      <c r="B177" s="55">
        <v>3</v>
      </c>
      <c r="C177" s="55">
        <v>1</v>
      </c>
      <c r="D177" s="55">
        <v>3</v>
      </c>
      <c r="E177" s="55" t="s">
        <v>326</v>
      </c>
      <c r="F177" s="56" t="s">
        <v>175</v>
      </c>
      <c r="G177" s="68"/>
      <c r="H177" s="68"/>
      <c r="I177" s="68"/>
      <c r="J177" s="57">
        <f>SUBTOTAL(9,G177:I177)</f>
        <v>0</v>
      </c>
      <c r="K177" s="58">
        <f>IFERROR(J177/$J$18*100,"0.00")</f>
        <v>0</v>
      </c>
    </row>
    <row r="178" spans="1:11" ht="12.75" x14ac:dyDescent="0.2">
      <c r="A178" s="49">
        <v>2</v>
      </c>
      <c r="B178" s="50">
        <v>3</v>
      </c>
      <c r="C178" s="50">
        <v>1</v>
      </c>
      <c r="D178" s="50">
        <v>4</v>
      </c>
      <c r="E178" s="50"/>
      <c r="F178" s="63" t="s">
        <v>176</v>
      </c>
      <c r="G178" s="71">
        <f>+G179</f>
        <v>0</v>
      </c>
      <c r="H178" s="71">
        <f>+H179</f>
        <v>0</v>
      </c>
      <c r="I178" s="71">
        <f>+I179</f>
        <v>0</v>
      </c>
      <c r="J178" s="71">
        <f>+J179</f>
        <v>0</v>
      </c>
      <c r="K178" s="72">
        <f>+K179</f>
        <v>0</v>
      </c>
    </row>
    <row r="179" spans="1:11" ht="12.75" x14ac:dyDescent="0.2">
      <c r="A179" s="64">
        <v>2</v>
      </c>
      <c r="B179" s="55">
        <v>3</v>
      </c>
      <c r="C179" s="55">
        <v>1</v>
      </c>
      <c r="D179" s="55">
        <v>4</v>
      </c>
      <c r="E179" s="55" t="s">
        <v>301</v>
      </c>
      <c r="F179" s="56" t="s">
        <v>176</v>
      </c>
      <c r="G179" s="68"/>
      <c r="H179" s="68"/>
      <c r="I179" s="68"/>
      <c r="J179" s="57">
        <f>SUBTOTAL(9,G179:I179)</f>
        <v>0</v>
      </c>
      <c r="K179" s="58">
        <f>IFERROR(J179/$J$18*100,"0.00")</f>
        <v>0</v>
      </c>
    </row>
    <row r="180" spans="1:11" ht="12.75" x14ac:dyDescent="0.2">
      <c r="A180" s="45">
        <v>2</v>
      </c>
      <c r="B180" s="46">
        <v>3</v>
      </c>
      <c r="C180" s="46">
        <v>2</v>
      </c>
      <c r="D180" s="46"/>
      <c r="E180" s="46"/>
      <c r="F180" s="47" t="s">
        <v>177</v>
      </c>
      <c r="G180" s="48">
        <f>+G181+G183+G185+G187</f>
        <v>0</v>
      </c>
      <c r="H180" s="48">
        <f>+H181+H183+H185+H187</f>
        <v>0</v>
      </c>
      <c r="I180" s="48">
        <f>+I181+I183+I185+I187</f>
        <v>0</v>
      </c>
      <c r="J180" s="48">
        <f>+J181+J183+J185+J187</f>
        <v>0</v>
      </c>
      <c r="K180" s="66">
        <f>+K181+K183+K185+K187</f>
        <v>0</v>
      </c>
    </row>
    <row r="181" spans="1:11" ht="12.75" x14ac:dyDescent="0.2">
      <c r="A181" s="49">
        <v>2</v>
      </c>
      <c r="B181" s="50">
        <v>3</v>
      </c>
      <c r="C181" s="50">
        <v>2</v>
      </c>
      <c r="D181" s="50">
        <v>1</v>
      </c>
      <c r="E181" s="50"/>
      <c r="F181" s="63" t="s">
        <v>432</v>
      </c>
      <c r="G181" s="71">
        <f>+G182</f>
        <v>0</v>
      </c>
      <c r="H181" s="71">
        <f>+H182</f>
        <v>0</v>
      </c>
      <c r="I181" s="71">
        <f>+I182</f>
        <v>0</v>
      </c>
      <c r="J181" s="71">
        <f>+J182</f>
        <v>0</v>
      </c>
      <c r="K181" s="72">
        <f>+K182</f>
        <v>0</v>
      </c>
    </row>
    <row r="182" spans="1:11" ht="12.75" x14ac:dyDescent="0.2">
      <c r="A182" s="64">
        <v>2</v>
      </c>
      <c r="B182" s="55">
        <v>3</v>
      </c>
      <c r="C182" s="55">
        <v>2</v>
      </c>
      <c r="D182" s="55">
        <v>1</v>
      </c>
      <c r="E182" s="55" t="s">
        <v>301</v>
      </c>
      <c r="F182" s="56" t="s">
        <v>432</v>
      </c>
      <c r="G182" s="68"/>
      <c r="H182" s="68"/>
      <c r="I182" s="68"/>
      <c r="J182" s="57">
        <f>SUBTOTAL(9,G182:I182)</f>
        <v>0</v>
      </c>
      <c r="K182" s="58">
        <f>IFERROR(J182/$J$18*100,"0.00")</f>
        <v>0</v>
      </c>
    </row>
    <row r="183" spans="1:11" ht="12.75" x14ac:dyDescent="0.2">
      <c r="A183" s="49">
        <v>2</v>
      </c>
      <c r="B183" s="50">
        <v>3</v>
      </c>
      <c r="C183" s="50">
        <v>2</v>
      </c>
      <c r="D183" s="50">
        <v>2</v>
      </c>
      <c r="E183" s="50"/>
      <c r="F183" s="63" t="s">
        <v>179</v>
      </c>
      <c r="G183" s="71">
        <f>+G184</f>
        <v>0</v>
      </c>
      <c r="H183" s="71">
        <f>+H184</f>
        <v>0</v>
      </c>
      <c r="I183" s="71">
        <f>+I184</f>
        <v>0</v>
      </c>
      <c r="J183" s="71">
        <f>+J184</f>
        <v>0</v>
      </c>
      <c r="K183" s="72">
        <f>+K184</f>
        <v>0</v>
      </c>
    </row>
    <row r="184" spans="1:11" ht="12.75" x14ac:dyDescent="0.2">
      <c r="A184" s="64">
        <v>2</v>
      </c>
      <c r="B184" s="55">
        <v>3</v>
      </c>
      <c r="C184" s="55">
        <v>2</v>
      </c>
      <c r="D184" s="55">
        <v>2</v>
      </c>
      <c r="E184" s="55" t="s">
        <v>301</v>
      </c>
      <c r="F184" s="56" t="s">
        <v>179</v>
      </c>
      <c r="G184" s="68"/>
      <c r="H184" s="68"/>
      <c r="I184" s="68"/>
      <c r="J184" s="57">
        <f>SUBTOTAL(9,G184:I184)</f>
        <v>0</v>
      </c>
      <c r="K184" s="58">
        <f>IFERROR(J184/$J$18*100,"0.00")</f>
        <v>0</v>
      </c>
    </row>
    <row r="185" spans="1:11" ht="12.75" x14ac:dyDescent="0.2">
      <c r="A185" s="49">
        <v>2</v>
      </c>
      <c r="B185" s="50">
        <v>3</v>
      </c>
      <c r="C185" s="50">
        <v>2</v>
      </c>
      <c r="D185" s="50">
        <v>3</v>
      </c>
      <c r="E185" s="50"/>
      <c r="F185" s="63" t="s">
        <v>180</v>
      </c>
      <c r="G185" s="71">
        <f>+G186</f>
        <v>0</v>
      </c>
      <c r="H185" s="71">
        <f>+H186</f>
        <v>0</v>
      </c>
      <c r="I185" s="71">
        <f>+I186</f>
        <v>0</v>
      </c>
      <c r="J185" s="71">
        <f>+J186</f>
        <v>0</v>
      </c>
      <c r="K185" s="72">
        <f>+K186</f>
        <v>0</v>
      </c>
    </row>
    <row r="186" spans="1:11" ht="12.75" x14ac:dyDescent="0.2">
      <c r="A186" s="64">
        <v>2</v>
      </c>
      <c r="B186" s="55">
        <v>3</v>
      </c>
      <c r="C186" s="55">
        <v>2</v>
      </c>
      <c r="D186" s="55">
        <v>3</v>
      </c>
      <c r="E186" s="55" t="s">
        <v>301</v>
      </c>
      <c r="F186" s="56" t="s">
        <v>180</v>
      </c>
      <c r="G186" s="68"/>
      <c r="H186" s="68"/>
      <c r="I186" s="68"/>
      <c r="J186" s="57">
        <f>SUBTOTAL(9,G186:I186)</f>
        <v>0</v>
      </c>
      <c r="K186" s="58">
        <f>IFERROR(J186/$J$18*100,"0.00")</f>
        <v>0</v>
      </c>
    </row>
    <row r="187" spans="1:11" ht="12.75" x14ac:dyDescent="0.2">
      <c r="A187" s="49">
        <v>2</v>
      </c>
      <c r="B187" s="50">
        <v>3</v>
      </c>
      <c r="C187" s="50">
        <v>2</v>
      </c>
      <c r="D187" s="50">
        <v>4</v>
      </c>
      <c r="E187" s="50"/>
      <c r="F187" s="63" t="s">
        <v>433</v>
      </c>
      <c r="G187" s="71">
        <f>+G188</f>
        <v>0</v>
      </c>
      <c r="H187" s="71">
        <f>+H188</f>
        <v>0</v>
      </c>
      <c r="I187" s="71">
        <f>+I188</f>
        <v>0</v>
      </c>
      <c r="J187" s="71">
        <f>+J188</f>
        <v>0</v>
      </c>
      <c r="K187" s="72">
        <f>+K188</f>
        <v>0</v>
      </c>
    </row>
    <row r="188" spans="1:11" ht="12.75" x14ac:dyDescent="0.2">
      <c r="A188" s="64">
        <v>2</v>
      </c>
      <c r="B188" s="55">
        <v>3</v>
      </c>
      <c r="C188" s="55">
        <v>2</v>
      </c>
      <c r="D188" s="55">
        <v>4</v>
      </c>
      <c r="E188" s="55" t="s">
        <v>301</v>
      </c>
      <c r="F188" s="56" t="s">
        <v>433</v>
      </c>
      <c r="G188" s="68"/>
      <c r="H188" s="68"/>
      <c r="I188" s="68"/>
      <c r="J188" s="57">
        <f>SUBTOTAL(9,G188:I188)</f>
        <v>0</v>
      </c>
      <c r="K188" s="58">
        <f>IFERROR(J188/$J$18*100,"0.00")</f>
        <v>0</v>
      </c>
    </row>
    <row r="189" spans="1:11" ht="12.75" x14ac:dyDescent="0.2">
      <c r="A189" s="45">
        <v>2</v>
      </c>
      <c r="B189" s="46">
        <v>3</v>
      </c>
      <c r="C189" s="46">
        <v>3</v>
      </c>
      <c r="D189" s="46"/>
      <c r="E189" s="46"/>
      <c r="F189" s="47" t="s">
        <v>181</v>
      </c>
      <c r="G189" s="48">
        <f>+G190+G192+G194+G196</f>
        <v>1448464.4945</v>
      </c>
      <c r="H189" s="48">
        <f>+H190+H192+H194+H196</f>
        <v>0</v>
      </c>
      <c r="I189" s="48">
        <f>+I190+I192+I194+I196</f>
        <v>0</v>
      </c>
      <c r="J189" s="48">
        <f>+J190+J192+J194+J196</f>
        <v>1448464.4945</v>
      </c>
      <c r="K189" s="48">
        <f>+K190+K192+K194+K196</f>
        <v>0.23135952448283226</v>
      </c>
    </row>
    <row r="190" spans="1:11" ht="12.75" x14ac:dyDescent="0.2">
      <c r="A190" s="49">
        <v>2</v>
      </c>
      <c r="B190" s="50">
        <v>3</v>
      </c>
      <c r="C190" s="50">
        <v>3</v>
      </c>
      <c r="D190" s="50">
        <v>1</v>
      </c>
      <c r="E190" s="50"/>
      <c r="F190" s="63" t="s">
        <v>182</v>
      </c>
      <c r="G190" s="52">
        <f>G191</f>
        <v>582681.65</v>
      </c>
      <c r="H190" s="52">
        <f>H191</f>
        <v>0</v>
      </c>
      <c r="I190" s="52">
        <f>I191</f>
        <v>0</v>
      </c>
      <c r="J190" s="52">
        <f>J191</f>
        <v>582681.65</v>
      </c>
      <c r="K190" s="53">
        <f>K191</f>
        <v>9.3070247825030192E-2</v>
      </c>
    </row>
    <row r="191" spans="1:11" ht="12.75" x14ac:dyDescent="0.2">
      <c r="A191" s="64">
        <v>2</v>
      </c>
      <c r="B191" s="55">
        <v>3</v>
      </c>
      <c r="C191" s="55">
        <v>3</v>
      </c>
      <c r="D191" s="55">
        <v>1</v>
      </c>
      <c r="E191" s="55" t="s">
        <v>301</v>
      </c>
      <c r="F191" s="56" t="s">
        <v>182</v>
      </c>
      <c r="G191" s="23">
        <v>582681.65</v>
      </c>
      <c r="H191" s="23"/>
      <c r="I191" s="23"/>
      <c r="J191" s="57">
        <f>SUBTOTAL(9,G191:I191)</f>
        <v>582681.65</v>
      </c>
      <c r="K191" s="58">
        <f>IFERROR(J191/$J$18*100,"0.00")</f>
        <v>9.3070247825030192E-2</v>
      </c>
    </row>
    <row r="192" spans="1:11" ht="12.75" x14ac:dyDescent="0.2">
      <c r="A192" s="49">
        <v>2</v>
      </c>
      <c r="B192" s="50">
        <v>3</v>
      </c>
      <c r="C192" s="50">
        <v>3</v>
      </c>
      <c r="D192" s="50">
        <v>2</v>
      </c>
      <c r="E192" s="50"/>
      <c r="F192" s="63" t="s">
        <v>434</v>
      </c>
      <c r="G192" s="71">
        <f>+G193</f>
        <v>222607.90650000001</v>
      </c>
      <c r="H192" s="71">
        <f>+H193</f>
        <v>0</v>
      </c>
      <c r="I192" s="71">
        <f>+I193</f>
        <v>0</v>
      </c>
      <c r="J192" s="71">
        <f>+J193</f>
        <v>222607.90650000001</v>
      </c>
      <c r="K192" s="72">
        <f>+K193</f>
        <v>3.5556590851567316E-2</v>
      </c>
    </row>
    <row r="193" spans="1:11" ht="12.75" x14ac:dyDescent="0.2">
      <c r="A193" s="64">
        <v>2</v>
      </c>
      <c r="B193" s="55">
        <v>3</v>
      </c>
      <c r="C193" s="55">
        <v>3</v>
      </c>
      <c r="D193" s="55">
        <v>2</v>
      </c>
      <c r="E193" s="55" t="s">
        <v>301</v>
      </c>
      <c r="F193" s="56" t="s">
        <v>434</v>
      </c>
      <c r="G193" s="23">
        <v>222607.90650000001</v>
      </c>
      <c r="H193" s="23"/>
      <c r="I193" s="23"/>
      <c r="J193" s="57">
        <f>SUBTOTAL(9,G193:I193)</f>
        <v>222607.90650000001</v>
      </c>
      <c r="K193" s="58">
        <f>IFERROR(J193/$J$18*100,"0.00")</f>
        <v>3.5556590851567316E-2</v>
      </c>
    </row>
    <row r="194" spans="1:11" ht="12.75" x14ac:dyDescent="0.2">
      <c r="A194" s="49">
        <v>2</v>
      </c>
      <c r="B194" s="50">
        <v>3</v>
      </c>
      <c r="C194" s="50">
        <v>3</v>
      </c>
      <c r="D194" s="50">
        <v>3</v>
      </c>
      <c r="E194" s="50"/>
      <c r="F194" s="63" t="s">
        <v>184</v>
      </c>
      <c r="G194" s="71">
        <f>+G195</f>
        <v>643174.93800000008</v>
      </c>
      <c r="H194" s="71">
        <f>+H195</f>
        <v>0</v>
      </c>
      <c r="I194" s="71">
        <f>+I195</f>
        <v>0</v>
      </c>
      <c r="J194" s="71">
        <f>+J195</f>
        <v>643174.93800000008</v>
      </c>
      <c r="K194" s="72">
        <f>+K195</f>
        <v>0.10273268580623474</v>
      </c>
    </row>
    <row r="195" spans="1:11" ht="12.75" x14ac:dyDescent="0.2">
      <c r="A195" s="64">
        <v>2</v>
      </c>
      <c r="B195" s="55">
        <v>3</v>
      </c>
      <c r="C195" s="55">
        <v>3</v>
      </c>
      <c r="D195" s="55">
        <v>3</v>
      </c>
      <c r="E195" s="55" t="s">
        <v>301</v>
      </c>
      <c r="F195" s="56" t="s">
        <v>184</v>
      </c>
      <c r="G195" s="23">
        <v>643174.93800000008</v>
      </c>
      <c r="H195" s="23"/>
      <c r="I195" s="23"/>
      <c r="J195" s="57">
        <f>SUBTOTAL(9,G195:I195)</f>
        <v>643174.93800000008</v>
      </c>
      <c r="K195" s="58">
        <f>IFERROR(J195/$J$18*100,"0.00")</f>
        <v>0.10273268580623474</v>
      </c>
    </row>
    <row r="196" spans="1:11" ht="12.75" x14ac:dyDescent="0.2">
      <c r="A196" s="49">
        <v>2</v>
      </c>
      <c r="B196" s="50">
        <v>3</v>
      </c>
      <c r="C196" s="50">
        <v>3</v>
      </c>
      <c r="D196" s="50">
        <v>4</v>
      </c>
      <c r="E196" s="50"/>
      <c r="F196" s="63" t="s">
        <v>185</v>
      </c>
      <c r="G196" s="71">
        <f>+G197</f>
        <v>0</v>
      </c>
      <c r="H196" s="71">
        <f>+H197</f>
        <v>0</v>
      </c>
      <c r="I196" s="71">
        <f>+I197</f>
        <v>0</v>
      </c>
      <c r="J196" s="71">
        <f>+J197</f>
        <v>0</v>
      </c>
      <c r="K196" s="72">
        <f>+K197</f>
        <v>0</v>
      </c>
    </row>
    <row r="197" spans="1:11" ht="12.75" x14ac:dyDescent="0.2">
      <c r="A197" s="64">
        <v>2</v>
      </c>
      <c r="B197" s="55">
        <v>3</v>
      </c>
      <c r="C197" s="55">
        <v>3</v>
      </c>
      <c r="D197" s="55">
        <v>4</v>
      </c>
      <c r="E197" s="55" t="s">
        <v>301</v>
      </c>
      <c r="F197" s="56" t="s">
        <v>185</v>
      </c>
      <c r="G197" s="68"/>
      <c r="H197" s="68"/>
      <c r="I197" s="68"/>
      <c r="J197" s="57">
        <f>SUBTOTAL(9,G197:I197)</f>
        <v>0</v>
      </c>
      <c r="K197" s="58">
        <f>IFERROR(J197/$J$18*100,"0.00")</f>
        <v>0</v>
      </c>
    </row>
    <row r="198" spans="1:11" ht="12.75" x14ac:dyDescent="0.2">
      <c r="A198" s="45">
        <v>2</v>
      </c>
      <c r="B198" s="46">
        <v>3</v>
      </c>
      <c r="C198" s="46">
        <v>4</v>
      </c>
      <c r="D198" s="46"/>
      <c r="E198" s="46"/>
      <c r="F198" s="47" t="s">
        <v>188</v>
      </c>
      <c r="G198" s="48">
        <f t="shared" ref="G198:K199" si="8">+G199</f>
        <v>0</v>
      </c>
      <c r="H198" s="48">
        <f t="shared" si="8"/>
        <v>9208795.9886999987</v>
      </c>
      <c r="I198" s="48">
        <f t="shared" si="8"/>
        <v>0</v>
      </c>
      <c r="J198" s="48">
        <f t="shared" si="8"/>
        <v>9208795.9886999987</v>
      </c>
      <c r="K198" s="66">
        <f t="shared" si="8"/>
        <v>1.4708974014171423</v>
      </c>
    </row>
    <row r="199" spans="1:11" ht="12.75" x14ac:dyDescent="0.2">
      <c r="A199" s="49">
        <v>2</v>
      </c>
      <c r="B199" s="50">
        <v>3</v>
      </c>
      <c r="C199" s="50">
        <v>4</v>
      </c>
      <c r="D199" s="50">
        <v>1</v>
      </c>
      <c r="E199" s="50"/>
      <c r="F199" s="63" t="s">
        <v>189</v>
      </c>
      <c r="G199" s="71">
        <f t="shared" si="8"/>
        <v>0</v>
      </c>
      <c r="H199" s="71">
        <f t="shared" si="8"/>
        <v>9208795.9886999987</v>
      </c>
      <c r="I199" s="71">
        <f t="shared" si="8"/>
        <v>0</v>
      </c>
      <c r="J199" s="71">
        <f t="shared" si="8"/>
        <v>9208795.9886999987</v>
      </c>
      <c r="K199" s="72">
        <f t="shared" si="8"/>
        <v>1.4708974014171423</v>
      </c>
    </row>
    <row r="200" spans="1:11" ht="12.75" x14ac:dyDescent="0.2">
      <c r="A200" s="64">
        <v>2</v>
      </c>
      <c r="B200" s="55">
        <v>3</v>
      </c>
      <c r="C200" s="55">
        <v>4</v>
      </c>
      <c r="D200" s="55">
        <v>1</v>
      </c>
      <c r="E200" s="55" t="s">
        <v>301</v>
      </c>
      <c r="F200" s="56" t="s">
        <v>189</v>
      </c>
      <c r="G200" s="23"/>
      <c r="H200" s="23">
        <v>9208795.9886999987</v>
      </c>
      <c r="I200" s="23"/>
      <c r="J200" s="57">
        <f>SUBTOTAL(9,G200:I200)</f>
        <v>9208795.9886999987</v>
      </c>
      <c r="K200" s="58">
        <f>IFERROR(J200/$J$18*100,"0.00")</f>
        <v>1.4708974014171423</v>
      </c>
    </row>
    <row r="201" spans="1:11" ht="12.75" x14ac:dyDescent="0.2">
      <c r="A201" s="45">
        <v>2</v>
      </c>
      <c r="B201" s="46">
        <v>3</v>
      </c>
      <c r="C201" s="46">
        <v>5</v>
      </c>
      <c r="D201" s="46"/>
      <c r="E201" s="46"/>
      <c r="F201" s="47" t="s">
        <v>435</v>
      </c>
      <c r="G201" s="48">
        <f>+G202+G204+G206+G208</f>
        <v>179000</v>
      </c>
      <c r="H201" s="48">
        <f>+H202+H204+H206+H208</f>
        <v>253579.65149999998</v>
      </c>
      <c r="I201" s="48">
        <f>+I202+I204+I206+I208</f>
        <v>0</v>
      </c>
      <c r="J201" s="48">
        <f>+J202+J204+J206+J208</f>
        <v>432579.65149999998</v>
      </c>
      <c r="K201" s="48">
        <f>+K202+K204+K206+K208</f>
        <v>6.909483998538514E-2</v>
      </c>
    </row>
    <row r="202" spans="1:11" ht="12.75" x14ac:dyDescent="0.2">
      <c r="A202" s="49">
        <v>2</v>
      </c>
      <c r="B202" s="50">
        <v>3</v>
      </c>
      <c r="C202" s="50">
        <v>5</v>
      </c>
      <c r="D202" s="50">
        <v>2</v>
      </c>
      <c r="E202" s="50"/>
      <c r="F202" s="63" t="s">
        <v>436</v>
      </c>
      <c r="G202" s="71">
        <f>+G203</f>
        <v>0</v>
      </c>
      <c r="H202" s="71">
        <f>+H203</f>
        <v>0</v>
      </c>
      <c r="I202" s="71">
        <f>+I203</f>
        <v>0</v>
      </c>
      <c r="J202" s="71">
        <f>+J203</f>
        <v>0</v>
      </c>
      <c r="K202" s="72">
        <f>+K203</f>
        <v>0</v>
      </c>
    </row>
    <row r="203" spans="1:11" ht="12.75" x14ac:dyDescent="0.2">
      <c r="A203" s="64">
        <v>2</v>
      </c>
      <c r="B203" s="55">
        <v>3</v>
      </c>
      <c r="C203" s="55">
        <v>5</v>
      </c>
      <c r="D203" s="55">
        <v>2</v>
      </c>
      <c r="E203" s="55" t="s">
        <v>301</v>
      </c>
      <c r="F203" s="56" t="s">
        <v>436</v>
      </c>
      <c r="G203" s="68"/>
      <c r="H203" s="68"/>
      <c r="I203" s="68"/>
      <c r="J203" s="57">
        <f>SUBTOTAL(9,G203:I203)</f>
        <v>0</v>
      </c>
      <c r="K203" s="58">
        <f>IFERROR(J203/$J$18*100,"0.00")</f>
        <v>0</v>
      </c>
    </row>
    <row r="204" spans="1:11" ht="12.75" x14ac:dyDescent="0.2">
      <c r="A204" s="49">
        <v>2</v>
      </c>
      <c r="B204" s="50">
        <v>3</v>
      </c>
      <c r="C204" s="50">
        <v>5</v>
      </c>
      <c r="D204" s="50">
        <v>3</v>
      </c>
      <c r="E204" s="50"/>
      <c r="F204" s="63" t="s">
        <v>194</v>
      </c>
      <c r="G204" s="71">
        <f>+G205</f>
        <v>179000</v>
      </c>
      <c r="H204" s="71">
        <f>+H205</f>
        <v>253579.65149999998</v>
      </c>
      <c r="I204" s="71">
        <f>+I205</f>
        <v>0</v>
      </c>
      <c r="J204" s="71">
        <f>+J205</f>
        <v>432579.65149999998</v>
      </c>
      <c r="K204" s="72">
        <f>+K205</f>
        <v>6.909483998538514E-2</v>
      </c>
    </row>
    <row r="205" spans="1:11" ht="12.75" x14ac:dyDescent="0.2">
      <c r="A205" s="64">
        <v>2</v>
      </c>
      <c r="B205" s="55">
        <v>3</v>
      </c>
      <c r="C205" s="55">
        <v>5</v>
      </c>
      <c r="D205" s="55">
        <v>3</v>
      </c>
      <c r="E205" s="55" t="s">
        <v>301</v>
      </c>
      <c r="F205" s="56" t="s">
        <v>194</v>
      </c>
      <c r="G205" s="23">
        <v>179000</v>
      </c>
      <c r="H205" s="23">
        <v>253579.65149999998</v>
      </c>
      <c r="I205" s="23"/>
      <c r="J205" s="57">
        <f>SUBTOTAL(9,G205:I205)</f>
        <v>432579.65149999998</v>
      </c>
      <c r="K205" s="58">
        <f>IFERROR(J205/$J$18*100,"0.00")</f>
        <v>6.909483998538514E-2</v>
      </c>
    </row>
    <row r="206" spans="1:11" ht="12.75" x14ac:dyDescent="0.2">
      <c r="A206" s="49">
        <v>2</v>
      </c>
      <c r="B206" s="50">
        <v>3</v>
      </c>
      <c r="C206" s="50">
        <v>5</v>
      </c>
      <c r="D206" s="50">
        <v>4</v>
      </c>
      <c r="E206" s="50"/>
      <c r="F206" s="63" t="s">
        <v>437</v>
      </c>
      <c r="G206" s="71">
        <f>+G207</f>
        <v>0</v>
      </c>
      <c r="H206" s="71">
        <f>+H207</f>
        <v>0</v>
      </c>
      <c r="I206" s="71">
        <f>+I207</f>
        <v>0</v>
      </c>
      <c r="J206" s="71">
        <f>+J207</f>
        <v>0</v>
      </c>
      <c r="K206" s="72">
        <f>+K207</f>
        <v>0</v>
      </c>
    </row>
    <row r="207" spans="1:11" ht="12.75" x14ac:dyDescent="0.2">
      <c r="A207" s="64">
        <v>2</v>
      </c>
      <c r="B207" s="55">
        <v>3</v>
      </c>
      <c r="C207" s="55">
        <v>5</v>
      </c>
      <c r="D207" s="55">
        <v>4</v>
      </c>
      <c r="E207" s="55" t="s">
        <v>301</v>
      </c>
      <c r="F207" s="56" t="s">
        <v>437</v>
      </c>
      <c r="G207" s="68"/>
      <c r="H207" s="68"/>
      <c r="I207" s="68"/>
      <c r="J207" s="57">
        <f>SUBTOTAL(9,G207:I207)</f>
        <v>0</v>
      </c>
      <c r="K207" s="58">
        <f>IFERROR(J207/$J$18*100,"0.00")</f>
        <v>0</v>
      </c>
    </row>
    <row r="208" spans="1:11" ht="12.75" x14ac:dyDescent="0.2">
      <c r="A208" s="49">
        <v>2</v>
      </c>
      <c r="B208" s="50">
        <v>3</v>
      </c>
      <c r="C208" s="50">
        <v>5</v>
      </c>
      <c r="D208" s="50">
        <v>5</v>
      </c>
      <c r="E208" s="50"/>
      <c r="F208" s="63" t="s">
        <v>438</v>
      </c>
      <c r="G208" s="71">
        <f>+G209</f>
        <v>0</v>
      </c>
      <c r="H208" s="71">
        <f>+H209</f>
        <v>0</v>
      </c>
      <c r="I208" s="71">
        <f>+I209</f>
        <v>0</v>
      </c>
      <c r="J208" s="71">
        <f>+J209</f>
        <v>0</v>
      </c>
      <c r="K208" s="72">
        <f>+K209</f>
        <v>0</v>
      </c>
    </row>
    <row r="209" spans="1:11" ht="12.75" x14ac:dyDescent="0.2">
      <c r="A209" s="64">
        <v>2</v>
      </c>
      <c r="B209" s="55">
        <v>3</v>
      </c>
      <c r="C209" s="55">
        <v>5</v>
      </c>
      <c r="D209" s="55">
        <v>5</v>
      </c>
      <c r="E209" s="55" t="s">
        <v>301</v>
      </c>
      <c r="F209" s="56" t="s">
        <v>196</v>
      </c>
      <c r="G209" s="23"/>
      <c r="H209" s="23"/>
      <c r="I209" s="23"/>
      <c r="J209" s="57">
        <f>SUBTOTAL(9,G209:I209)</f>
        <v>0</v>
      </c>
      <c r="K209" s="58">
        <f>IFERROR(J209/$J$18*100,"0.00")</f>
        <v>0</v>
      </c>
    </row>
    <row r="210" spans="1:11" ht="12.75" x14ac:dyDescent="0.2">
      <c r="A210" s="45">
        <v>2</v>
      </c>
      <c r="B210" s="46">
        <v>3</v>
      </c>
      <c r="C210" s="46">
        <v>6</v>
      </c>
      <c r="D210" s="46"/>
      <c r="E210" s="46"/>
      <c r="F210" s="47" t="s">
        <v>439</v>
      </c>
      <c r="G210" s="48">
        <f>+G211+G215+G219+G223</f>
        <v>156202.258</v>
      </c>
      <c r="H210" s="48">
        <f>+H211+H215+H219+H223</f>
        <v>126511.5285</v>
      </c>
      <c r="I210" s="48">
        <f>+I211+I215+I219+I223</f>
        <v>0</v>
      </c>
      <c r="J210" s="48">
        <f>+J211+J215+J219+J223</f>
        <v>282713.78649999999</v>
      </c>
      <c r="K210" s="48">
        <f>+K211+K215+K219+K223</f>
        <v>4.515714914500512E-2</v>
      </c>
    </row>
    <row r="211" spans="1:11" ht="12.75" x14ac:dyDescent="0.2">
      <c r="A211" s="49">
        <v>2</v>
      </c>
      <c r="B211" s="50">
        <v>3</v>
      </c>
      <c r="C211" s="50">
        <v>6</v>
      </c>
      <c r="D211" s="50">
        <v>1</v>
      </c>
      <c r="E211" s="50"/>
      <c r="F211" s="63" t="s">
        <v>198</v>
      </c>
      <c r="G211" s="71">
        <f>+G212+G213+G214</f>
        <v>0</v>
      </c>
      <c r="H211" s="71">
        <f>+H212+H213+H214</f>
        <v>0</v>
      </c>
      <c r="I211" s="71">
        <f>+I212+I213+I214</f>
        <v>0</v>
      </c>
      <c r="J211" s="71">
        <f>+J212+J213+J214</f>
        <v>0</v>
      </c>
      <c r="K211" s="72">
        <f>+K212+K213+K214</f>
        <v>0</v>
      </c>
    </row>
    <row r="212" spans="1:11" ht="12.75" x14ac:dyDescent="0.2">
      <c r="A212" s="64">
        <v>2</v>
      </c>
      <c r="B212" s="55">
        <v>3</v>
      </c>
      <c r="C212" s="55">
        <v>6</v>
      </c>
      <c r="D212" s="55">
        <v>1</v>
      </c>
      <c r="E212" s="55" t="s">
        <v>301</v>
      </c>
      <c r="F212" s="56" t="s">
        <v>199</v>
      </c>
      <c r="G212" s="23"/>
      <c r="H212" s="23"/>
      <c r="I212" s="23"/>
      <c r="J212" s="57">
        <f>SUBTOTAL(9,G212:I212)</f>
        <v>0</v>
      </c>
      <c r="K212" s="58">
        <f>IFERROR(J212/$J$18*100,"0.00")</f>
        <v>0</v>
      </c>
    </row>
    <row r="213" spans="1:11" ht="12.75" x14ac:dyDescent="0.2">
      <c r="A213" s="64">
        <v>2</v>
      </c>
      <c r="B213" s="55">
        <v>3</v>
      </c>
      <c r="C213" s="55">
        <v>6</v>
      </c>
      <c r="D213" s="55">
        <v>1</v>
      </c>
      <c r="E213" s="55" t="s">
        <v>324</v>
      </c>
      <c r="F213" s="56" t="s">
        <v>200</v>
      </c>
      <c r="G213" s="23"/>
      <c r="H213" s="23"/>
      <c r="I213" s="23"/>
      <c r="J213" s="57">
        <f>SUBTOTAL(9,G213:I213)</f>
        <v>0</v>
      </c>
      <c r="K213" s="58">
        <f>IFERROR(J213/$J$18*100,"0.00")</f>
        <v>0</v>
      </c>
    </row>
    <row r="214" spans="1:11" ht="12.75" x14ac:dyDescent="0.2">
      <c r="A214" s="64">
        <v>2</v>
      </c>
      <c r="B214" s="55">
        <v>3</v>
      </c>
      <c r="C214" s="55">
        <v>6</v>
      </c>
      <c r="D214" s="55">
        <v>1</v>
      </c>
      <c r="E214" s="55" t="s">
        <v>328</v>
      </c>
      <c r="F214" s="56" t="s">
        <v>202</v>
      </c>
      <c r="G214" s="23"/>
      <c r="H214" s="23"/>
      <c r="I214" s="23"/>
      <c r="J214" s="57">
        <f>SUBTOTAL(9,G214:I214)</f>
        <v>0</v>
      </c>
      <c r="K214" s="58">
        <f>IFERROR(J214/$J$18*100,"0.00")</f>
        <v>0</v>
      </c>
    </row>
    <row r="215" spans="1:11" ht="12.75" x14ac:dyDescent="0.2">
      <c r="A215" s="49">
        <v>2</v>
      </c>
      <c r="B215" s="50">
        <v>3</v>
      </c>
      <c r="C215" s="50">
        <v>6</v>
      </c>
      <c r="D215" s="50">
        <v>2</v>
      </c>
      <c r="E215" s="50"/>
      <c r="F215" s="63" t="s">
        <v>204</v>
      </c>
      <c r="G215" s="71">
        <f>+G216+G217+G218</f>
        <v>0</v>
      </c>
      <c r="H215" s="71">
        <f>+H216+H217+H218</f>
        <v>0</v>
      </c>
      <c r="I215" s="71">
        <f>+I216+I217+I218</f>
        <v>0</v>
      </c>
      <c r="J215" s="71">
        <f>+J216+J217+J218</f>
        <v>0</v>
      </c>
      <c r="K215" s="72">
        <f>+K216+K217+K218</f>
        <v>0</v>
      </c>
    </row>
    <row r="216" spans="1:11" ht="12.75" x14ac:dyDescent="0.2">
      <c r="A216" s="64">
        <v>2</v>
      </c>
      <c r="B216" s="55">
        <v>3</v>
      </c>
      <c r="C216" s="55">
        <v>6</v>
      </c>
      <c r="D216" s="55">
        <v>2</v>
      </c>
      <c r="E216" s="55" t="s">
        <v>301</v>
      </c>
      <c r="F216" s="56" t="s">
        <v>205</v>
      </c>
      <c r="G216" s="23"/>
      <c r="H216" s="23"/>
      <c r="I216" s="23"/>
      <c r="J216" s="57">
        <f>SUBTOTAL(9,G216:I216)</f>
        <v>0</v>
      </c>
      <c r="K216" s="58">
        <f>IFERROR(J216/$J$18*100,"0.00")</f>
        <v>0</v>
      </c>
    </row>
    <row r="217" spans="1:11" ht="12.75" x14ac:dyDescent="0.2">
      <c r="A217" s="64">
        <v>2</v>
      </c>
      <c r="B217" s="55">
        <v>3</v>
      </c>
      <c r="C217" s="55">
        <v>6</v>
      </c>
      <c r="D217" s="55">
        <v>2</v>
      </c>
      <c r="E217" s="55" t="s">
        <v>324</v>
      </c>
      <c r="F217" s="56" t="s">
        <v>206</v>
      </c>
      <c r="G217" s="23"/>
      <c r="H217" s="23"/>
      <c r="I217" s="23"/>
      <c r="J217" s="57">
        <f>SUBTOTAL(9,G217:I217)</f>
        <v>0</v>
      </c>
      <c r="K217" s="58">
        <f>IFERROR(J217/$J$18*100,"0.00")</f>
        <v>0</v>
      </c>
    </row>
    <row r="218" spans="1:11" ht="12.75" x14ac:dyDescent="0.2">
      <c r="A218" s="64">
        <v>2</v>
      </c>
      <c r="B218" s="55">
        <v>3</v>
      </c>
      <c r="C218" s="55">
        <v>6</v>
      </c>
      <c r="D218" s="55">
        <v>2</v>
      </c>
      <c r="E218" s="55" t="s">
        <v>326</v>
      </c>
      <c r="F218" s="56" t="s">
        <v>207</v>
      </c>
      <c r="G218" s="68"/>
      <c r="H218" s="68"/>
      <c r="I218" s="68"/>
      <c r="J218" s="57">
        <f>SUBTOTAL(9,G218:I218)</f>
        <v>0</v>
      </c>
      <c r="K218" s="58">
        <f>IFERROR(J218/$J$18*100,"0.00")</f>
        <v>0</v>
      </c>
    </row>
    <row r="219" spans="1:11" ht="12.75" x14ac:dyDescent="0.2">
      <c r="A219" s="49">
        <v>2</v>
      </c>
      <c r="B219" s="50">
        <v>3</v>
      </c>
      <c r="C219" s="50">
        <v>6</v>
      </c>
      <c r="D219" s="50">
        <v>3</v>
      </c>
      <c r="E219" s="50"/>
      <c r="F219" s="63" t="s">
        <v>208</v>
      </c>
      <c r="G219" s="71">
        <f>+G220+G221+G222</f>
        <v>156202.258</v>
      </c>
      <c r="H219" s="71">
        <f>+H220+H221+H222</f>
        <v>126511.5285</v>
      </c>
      <c r="I219" s="71">
        <f>+I220+I221+I222</f>
        <v>0</v>
      </c>
      <c r="J219" s="71">
        <f>+J220+J221+J222</f>
        <v>282713.78649999999</v>
      </c>
      <c r="K219" s="72">
        <f>+K220+K221+K222</f>
        <v>4.515714914500512E-2</v>
      </c>
    </row>
    <row r="220" spans="1:11" ht="12.75" x14ac:dyDescent="0.2">
      <c r="A220" s="64">
        <v>2</v>
      </c>
      <c r="B220" s="55">
        <v>3</v>
      </c>
      <c r="C220" s="55">
        <v>6</v>
      </c>
      <c r="D220" s="55">
        <v>3</v>
      </c>
      <c r="E220" s="55" t="s">
        <v>328</v>
      </c>
      <c r="F220" s="74" t="s">
        <v>209</v>
      </c>
      <c r="G220" s="23">
        <v>12540.737999999999</v>
      </c>
      <c r="H220" s="23">
        <v>10863.993</v>
      </c>
      <c r="I220" s="23"/>
      <c r="J220" s="57">
        <f>SUBTOTAL(9,G220:I220)</f>
        <v>23404.731</v>
      </c>
      <c r="K220" s="58">
        <f>IFERROR(J220/$J$18*100,"0.00")</f>
        <v>3.7383777478631197E-3</v>
      </c>
    </row>
    <row r="221" spans="1:11" ht="12.75" x14ac:dyDescent="0.2">
      <c r="A221" s="64">
        <v>2</v>
      </c>
      <c r="B221" s="55">
        <v>3</v>
      </c>
      <c r="C221" s="55">
        <v>6</v>
      </c>
      <c r="D221" s="55">
        <v>3</v>
      </c>
      <c r="E221" s="55" t="s">
        <v>384</v>
      </c>
      <c r="F221" s="56" t="s">
        <v>210</v>
      </c>
      <c r="G221" s="23"/>
      <c r="H221" s="23"/>
      <c r="I221" s="23"/>
      <c r="J221" s="57">
        <f>SUBTOTAL(9,G221:I221)</f>
        <v>0</v>
      </c>
      <c r="K221" s="58">
        <f>IFERROR(J221/$J$18*100,"0.00")</f>
        <v>0</v>
      </c>
    </row>
    <row r="222" spans="1:11" ht="12.75" x14ac:dyDescent="0.2">
      <c r="A222" s="64">
        <v>2</v>
      </c>
      <c r="B222" s="55">
        <v>3</v>
      </c>
      <c r="C222" s="55">
        <v>6</v>
      </c>
      <c r="D222" s="55">
        <v>3</v>
      </c>
      <c r="E222" s="55" t="s">
        <v>385</v>
      </c>
      <c r="F222" s="56" t="s">
        <v>440</v>
      </c>
      <c r="G222" s="68">
        <v>143661.51999999999</v>
      </c>
      <c r="H222" s="68">
        <v>115647.5355</v>
      </c>
      <c r="I222" s="68"/>
      <c r="J222" s="57">
        <f>SUBTOTAL(9,G222:I222)</f>
        <v>259309.05549999999</v>
      </c>
      <c r="K222" s="58">
        <f>IFERROR(J222/$J$18*100,"0.00")</f>
        <v>4.1418771397142E-2</v>
      </c>
    </row>
    <row r="223" spans="1:11" ht="12.75" x14ac:dyDescent="0.2">
      <c r="A223" s="49">
        <v>2</v>
      </c>
      <c r="B223" s="50">
        <v>3</v>
      </c>
      <c r="C223" s="50">
        <v>6</v>
      </c>
      <c r="D223" s="50">
        <v>4</v>
      </c>
      <c r="E223" s="50"/>
      <c r="F223" s="63" t="s">
        <v>212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72">
        <f>+K224</f>
        <v>0</v>
      </c>
    </row>
    <row r="224" spans="1:11" ht="12.75" x14ac:dyDescent="0.2">
      <c r="A224" s="64">
        <v>2</v>
      </c>
      <c r="B224" s="55">
        <v>3</v>
      </c>
      <c r="C224" s="55">
        <v>6</v>
      </c>
      <c r="D224" s="55">
        <v>4</v>
      </c>
      <c r="E224" s="55" t="s">
        <v>328</v>
      </c>
      <c r="F224" s="56" t="s">
        <v>216</v>
      </c>
      <c r="G224" s="23"/>
      <c r="H224" s="23"/>
      <c r="I224" s="23"/>
      <c r="J224" s="57">
        <f>SUBTOTAL(9,G224:I224)</f>
        <v>0</v>
      </c>
      <c r="K224" s="58">
        <f>IFERROR(J224/$J$18*100,"0.00")</f>
        <v>0</v>
      </c>
    </row>
    <row r="225" spans="1:11" ht="12.75" x14ac:dyDescent="0.2">
      <c r="A225" s="45">
        <v>2</v>
      </c>
      <c r="B225" s="46">
        <v>3</v>
      </c>
      <c r="C225" s="46">
        <v>7</v>
      </c>
      <c r="D225" s="46"/>
      <c r="E225" s="46"/>
      <c r="F225" s="47" t="s">
        <v>222</v>
      </c>
      <c r="G225" s="48">
        <f>+G226+G233</f>
        <v>991127.83349999983</v>
      </c>
      <c r="H225" s="48">
        <f>+H226+H233</f>
        <v>2587742.6399999997</v>
      </c>
      <c r="I225" s="48">
        <f>+I226+I233</f>
        <v>0</v>
      </c>
      <c r="J225" s="48">
        <f>+J226+J233</f>
        <v>3578870.4734999994</v>
      </c>
      <c r="K225" s="66">
        <f>+K226+K233</f>
        <v>0.57164381597108493</v>
      </c>
    </row>
    <row r="226" spans="1:11" ht="12.75" x14ac:dyDescent="0.2">
      <c r="A226" s="49">
        <v>2</v>
      </c>
      <c r="B226" s="50">
        <v>3</v>
      </c>
      <c r="C226" s="50">
        <v>7</v>
      </c>
      <c r="D226" s="50">
        <v>1</v>
      </c>
      <c r="E226" s="50"/>
      <c r="F226" s="63" t="s">
        <v>223</v>
      </c>
      <c r="G226" s="71">
        <f>+G227+G228+G229+G230+G231+G232</f>
        <v>670162.37399999984</v>
      </c>
      <c r="H226" s="71">
        <f>+H227+H228+H229+H230+H231+H232</f>
        <v>2341669.1234999998</v>
      </c>
      <c r="I226" s="71">
        <f>+I227+I228+I229+I230+I231+I232</f>
        <v>0</v>
      </c>
      <c r="J226" s="71">
        <f>+J227+J228+J229+J230+J231+J232</f>
        <v>3011831.4974999996</v>
      </c>
      <c r="K226" s="72">
        <f>+K227+K228+K229+K230+K231+K232</f>
        <v>0.48107213240636076</v>
      </c>
    </row>
    <row r="227" spans="1:11" ht="12.75" x14ac:dyDescent="0.2">
      <c r="A227" s="64">
        <v>2</v>
      </c>
      <c r="B227" s="55">
        <v>3</v>
      </c>
      <c r="C227" s="55">
        <v>7</v>
      </c>
      <c r="D227" s="55">
        <v>1</v>
      </c>
      <c r="E227" s="55" t="s">
        <v>301</v>
      </c>
      <c r="F227" s="56" t="s">
        <v>224</v>
      </c>
      <c r="G227" s="23"/>
      <c r="H227" s="23"/>
      <c r="I227" s="23"/>
      <c r="J227" s="57">
        <f t="shared" ref="J227:J232" si="9">SUBTOTAL(9,G227:I227)</f>
        <v>0</v>
      </c>
      <c r="K227" s="58">
        <f>IFERROR(J227/$J$18*100,"0.00")</f>
        <v>0</v>
      </c>
    </row>
    <row r="228" spans="1:11" ht="12.75" x14ac:dyDescent="0.2">
      <c r="A228" s="64">
        <v>2</v>
      </c>
      <c r="B228" s="55">
        <v>3</v>
      </c>
      <c r="C228" s="55">
        <v>7</v>
      </c>
      <c r="D228" s="55">
        <v>1</v>
      </c>
      <c r="E228" s="55" t="s">
        <v>324</v>
      </c>
      <c r="F228" s="56" t="s">
        <v>225</v>
      </c>
      <c r="G228" s="23">
        <v>571190.00399999996</v>
      </c>
      <c r="H228" s="23">
        <v>2284760.0159999998</v>
      </c>
      <c r="I228" s="23"/>
      <c r="J228" s="57">
        <f t="shared" si="9"/>
        <v>2855950.0199999996</v>
      </c>
      <c r="K228" s="58">
        <f t="shared" ref="K228:K234" si="10">IFERROR(J228/$J$18*100,"0.00")</f>
        <v>0.45617358318611867</v>
      </c>
    </row>
    <row r="229" spans="1:11" ht="12.75" x14ac:dyDescent="0.2">
      <c r="A229" s="64">
        <v>2</v>
      </c>
      <c r="B229" s="55">
        <v>3</v>
      </c>
      <c r="C229" s="55">
        <v>7</v>
      </c>
      <c r="D229" s="55">
        <v>1</v>
      </c>
      <c r="E229" s="55" t="s">
        <v>326</v>
      </c>
      <c r="F229" s="56" t="s">
        <v>226</v>
      </c>
      <c r="G229" s="23"/>
      <c r="H229" s="23"/>
      <c r="I229" s="23"/>
      <c r="J229" s="57">
        <f t="shared" si="9"/>
        <v>0</v>
      </c>
      <c r="K229" s="58">
        <f t="shared" si="10"/>
        <v>0</v>
      </c>
    </row>
    <row r="230" spans="1:11" ht="12.75" x14ac:dyDescent="0.2">
      <c r="A230" s="64">
        <v>2</v>
      </c>
      <c r="B230" s="55">
        <v>3</v>
      </c>
      <c r="C230" s="55">
        <v>7</v>
      </c>
      <c r="D230" s="55">
        <v>1</v>
      </c>
      <c r="E230" s="55" t="s">
        <v>328</v>
      </c>
      <c r="F230" s="56" t="s">
        <v>227</v>
      </c>
      <c r="G230" s="23"/>
      <c r="H230" s="23"/>
      <c r="I230" s="23"/>
      <c r="J230" s="57">
        <f t="shared" si="9"/>
        <v>0</v>
      </c>
      <c r="K230" s="58">
        <f t="shared" si="10"/>
        <v>0</v>
      </c>
    </row>
    <row r="231" spans="1:11" ht="12.75" x14ac:dyDescent="0.2">
      <c r="A231" s="64">
        <v>2</v>
      </c>
      <c r="B231" s="55">
        <v>3</v>
      </c>
      <c r="C231" s="55">
        <v>7</v>
      </c>
      <c r="D231" s="55">
        <v>1</v>
      </c>
      <c r="E231" s="55" t="s">
        <v>384</v>
      </c>
      <c r="F231" s="56" t="s">
        <v>228</v>
      </c>
      <c r="G231" s="23">
        <v>85269.019499999995</v>
      </c>
      <c r="H231" s="23">
        <v>49029.687000000005</v>
      </c>
      <c r="I231" s="23"/>
      <c r="J231" s="57">
        <f t="shared" si="9"/>
        <v>134298.7065</v>
      </c>
      <c r="K231" s="58">
        <f t="shared" si="10"/>
        <v>2.1451188477509105E-2</v>
      </c>
    </row>
    <row r="232" spans="1:11" ht="12.75" x14ac:dyDescent="0.2">
      <c r="A232" s="64">
        <v>2</v>
      </c>
      <c r="B232" s="55">
        <v>3</v>
      </c>
      <c r="C232" s="55">
        <v>7</v>
      </c>
      <c r="D232" s="55">
        <v>1</v>
      </c>
      <c r="E232" s="55" t="s">
        <v>385</v>
      </c>
      <c r="F232" s="56" t="s">
        <v>229</v>
      </c>
      <c r="G232" s="23">
        <v>13703.3505</v>
      </c>
      <c r="H232" s="22">
        <v>7879.4205000000002</v>
      </c>
      <c r="I232" s="23"/>
      <c r="J232" s="57">
        <f t="shared" si="9"/>
        <v>21582.771000000001</v>
      </c>
      <c r="K232" s="58">
        <f t="shared" si="10"/>
        <v>3.4473607427329741E-3</v>
      </c>
    </row>
    <row r="233" spans="1:11" ht="12.75" x14ac:dyDescent="0.2">
      <c r="A233" s="49">
        <v>2</v>
      </c>
      <c r="B233" s="50">
        <v>3</v>
      </c>
      <c r="C233" s="50">
        <v>7</v>
      </c>
      <c r="D233" s="50">
        <v>2</v>
      </c>
      <c r="E233" s="50"/>
      <c r="F233" s="63" t="s">
        <v>231</v>
      </c>
      <c r="G233" s="71">
        <f>+G234+G235+G236+G237</f>
        <v>320965.4595</v>
      </c>
      <c r="H233" s="71">
        <f>+H234+H235+H236+H237</f>
        <v>246073.51650000003</v>
      </c>
      <c r="I233" s="71">
        <f>+I234+I235+I236+I237</f>
        <v>0</v>
      </c>
      <c r="J233" s="71">
        <f>+J234+J235+J236+J237</f>
        <v>567038.97600000002</v>
      </c>
      <c r="K233" s="72">
        <f>+K234+K235+K236+K237</f>
        <v>9.0571683564724143E-2</v>
      </c>
    </row>
    <row r="234" spans="1:11" ht="12.75" x14ac:dyDescent="0.2">
      <c r="A234" s="54">
        <v>2</v>
      </c>
      <c r="B234" s="55">
        <v>3</v>
      </c>
      <c r="C234" s="55">
        <v>7</v>
      </c>
      <c r="D234" s="55">
        <v>2</v>
      </c>
      <c r="E234" s="55" t="s">
        <v>324</v>
      </c>
      <c r="F234" s="56" t="s">
        <v>233</v>
      </c>
      <c r="G234" s="23"/>
      <c r="H234" s="23"/>
      <c r="I234" s="23"/>
      <c r="J234" s="57">
        <f>SUBTOTAL(9,G234:I234)</f>
        <v>0</v>
      </c>
      <c r="K234" s="58">
        <f t="shared" si="10"/>
        <v>0</v>
      </c>
    </row>
    <row r="235" spans="1:11" ht="12.75" x14ac:dyDescent="0.2">
      <c r="A235" s="54">
        <v>2</v>
      </c>
      <c r="B235" s="55">
        <v>3</v>
      </c>
      <c r="C235" s="55">
        <v>7</v>
      </c>
      <c r="D235" s="55">
        <v>2</v>
      </c>
      <c r="E235" s="55" t="s">
        <v>326</v>
      </c>
      <c r="F235" s="56" t="s">
        <v>441</v>
      </c>
      <c r="G235" s="23"/>
      <c r="H235" s="23"/>
      <c r="I235" s="23"/>
      <c r="J235" s="57">
        <f>SUBTOTAL(9,G235:I235)</f>
        <v>0</v>
      </c>
      <c r="K235" s="58">
        <f>IFERROR(J235/$J$18*100,"0.00")</f>
        <v>0</v>
      </c>
    </row>
    <row r="236" spans="1:11" ht="12.75" x14ac:dyDescent="0.2">
      <c r="A236" s="54">
        <v>2</v>
      </c>
      <c r="B236" s="55">
        <v>3</v>
      </c>
      <c r="C236" s="55">
        <v>7</v>
      </c>
      <c r="D236" s="55">
        <v>2</v>
      </c>
      <c r="E236" s="55" t="s">
        <v>384</v>
      </c>
      <c r="F236" s="56" t="s">
        <v>236</v>
      </c>
      <c r="G236" s="68"/>
      <c r="H236" s="68"/>
      <c r="I236" s="68"/>
      <c r="J236" s="57">
        <f>SUBTOTAL(9,G236:I236)</f>
        <v>0</v>
      </c>
      <c r="K236" s="58">
        <f>IFERROR(J236/$J$18*100,"0.00")</f>
        <v>0</v>
      </c>
    </row>
    <row r="237" spans="1:11" ht="12.75" x14ac:dyDescent="0.2">
      <c r="A237" s="74">
        <v>2</v>
      </c>
      <c r="B237" s="76">
        <v>3</v>
      </c>
      <c r="C237" s="76">
        <v>7</v>
      </c>
      <c r="D237" s="76">
        <v>2</v>
      </c>
      <c r="E237" s="76" t="s">
        <v>385</v>
      </c>
      <c r="F237" s="59" t="s">
        <v>442</v>
      </c>
      <c r="G237" s="68">
        <v>320965.4595</v>
      </c>
      <c r="H237" s="68">
        <v>246073.51650000003</v>
      </c>
      <c r="I237" s="68"/>
      <c r="J237" s="57">
        <f>SUBTOTAL(9,G237:I237)</f>
        <v>567038.97600000002</v>
      </c>
      <c r="K237" s="58">
        <f>IFERROR(J237/$J$18*100,"0.00")</f>
        <v>9.0571683564724143E-2</v>
      </c>
    </row>
    <row r="238" spans="1:11" ht="12.75" x14ac:dyDescent="0.2">
      <c r="A238" s="45">
        <v>2</v>
      </c>
      <c r="B238" s="46">
        <v>3</v>
      </c>
      <c r="C238" s="46">
        <v>9</v>
      </c>
      <c r="D238" s="46"/>
      <c r="E238" s="46"/>
      <c r="F238" s="47" t="s">
        <v>443</v>
      </c>
      <c r="G238" s="48">
        <f>+G239+G242+G245+G247+G249+G251+G253</f>
        <v>778181.83589999995</v>
      </c>
      <c r="H238" s="48">
        <f>+H239+H242+H245+H247+H249+H251+H253</f>
        <v>5604511.5231000008</v>
      </c>
      <c r="I238" s="48">
        <f>+I239+I242+I245+I247+I249+I251+I253</f>
        <v>0</v>
      </c>
      <c r="J238" s="48">
        <f>+J239+J242+J245+J247+J249+J251+J253</f>
        <v>6382693.3589999992</v>
      </c>
      <c r="K238" s="48">
        <f>+K239+K242+K245+K247+K249+K251+K253</f>
        <v>1.0194912654505326</v>
      </c>
    </row>
    <row r="239" spans="1:11" ht="12.75" x14ac:dyDescent="0.2">
      <c r="A239" s="49">
        <v>2</v>
      </c>
      <c r="B239" s="50">
        <v>3</v>
      </c>
      <c r="C239" s="50">
        <v>9</v>
      </c>
      <c r="D239" s="50">
        <v>1</v>
      </c>
      <c r="E239" s="50"/>
      <c r="F239" s="63" t="s">
        <v>444</v>
      </c>
      <c r="G239" s="71">
        <f>+G240+G241</f>
        <v>0</v>
      </c>
      <c r="H239" s="71">
        <f>+H240+H241</f>
        <v>0</v>
      </c>
      <c r="I239" s="71">
        <f>+I240+I241</f>
        <v>0</v>
      </c>
      <c r="J239" s="71">
        <f>+J240+J241</f>
        <v>0</v>
      </c>
      <c r="K239" s="72">
        <f>+K240</f>
        <v>0</v>
      </c>
    </row>
    <row r="240" spans="1:11" ht="12.75" x14ac:dyDescent="0.2">
      <c r="A240" s="64">
        <v>2</v>
      </c>
      <c r="B240" s="55">
        <v>3</v>
      </c>
      <c r="C240" s="55">
        <v>9</v>
      </c>
      <c r="D240" s="55">
        <v>1</v>
      </c>
      <c r="E240" s="55" t="s">
        <v>301</v>
      </c>
      <c r="F240" s="56" t="s">
        <v>243</v>
      </c>
      <c r="G240" s="57"/>
      <c r="H240" s="57"/>
      <c r="I240" s="57"/>
      <c r="J240" s="57">
        <f>SUBTOTAL(9,G240:I240)</f>
        <v>0</v>
      </c>
      <c r="K240" s="58">
        <f>IFERROR(J240/$J$18*100,"0.00")</f>
        <v>0</v>
      </c>
    </row>
    <row r="241" spans="1:11" ht="12.75" x14ac:dyDescent="0.2">
      <c r="A241" s="64">
        <v>2</v>
      </c>
      <c r="B241" s="55">
        <v>3</v>
      </c>
      <c r="C241" s="55">
        <v>9</v>
      </c>
      <c r="D241" s="55">
        <v>1</v>
      </c>
      <c r="E241" s="55" t="s">
        <v>324</v>
      </c>
      <c r="F241" s="56" t="s">
        <v>445</v>
      </c>
      <c r="G241" s="57"/>
      <c r="H241" s="57"/>
      <c r="I241" s="57"/>
      <c r="J241" s="57">
        <f t="shared" ref="J241:J254" si="11">SUBTOTAL(9,G241:I241)</f>
        <v>0</v>
      </c>
      <c r="K241" s="58">
        <f>IFERROR(J241/$J$18*100,"0.00")</f>
        <v>0</v>
      </c>
    </row>
    <row r="242" spans="1:11" ht="12.75" x14ac:dyDescent="0.2">
      <c r="A242" s="49">
        <v>2</v>
      </c>
      <c r="B242" s="50">
        <v>3</v>
      </c>
      <c r="C242" s="50">
        <v>9</v>
      </c>
      <c r="D242" s="50">
        <v>2</v>
      </c>
      <c r="E242" s="50"/>
      <c r="F242" s="63" t="s">
        <v>446</v>
      </c>
      <c r="G242" s="71">
        <f>+G243+G244</f>
        <v>458850</v>
      </c>
      <c r="H242" s="71">
        <f>+H243+H244</f>
        <v>2730525</v>
      </c>
      <c r="I242" s="71">
        <f>+I243+I244</f>
        <v>0</v>
      </c>
      <c r="J242" s="71">
        <f t="shared" si="11"/>
        <v>3189375</v>
      </c>
      <c r="K242" s="72">
        <f>+K243+K244</f>
        <v>0.50943070140780244</v>
      </c>
    </row>
    <row r="243" spans="1:11" ht="12.75" x14ac:dyDescent="0.2">
      <c r="A243" s="64">
        <v>2</v>
      </c>
      <c r="B243" s="55">
        <v>3</v>
      </c>
      <c r="C243" s="55">
        <v>9</v>
      </c>
      <c r="D243" s="55">
        <v>2</v>
      </c>
      <c r="E243" s="55" t="s">
        <v>301</v>
      </c>
      <c r="F243" s="56" t="s">
        <v>447</v>
      </c>
      <c r="G243" s="23">
        <v>458850</v>
      </c>
      <c r="H243" s="23">
        <v>2730525</v>
      </c>
      <c r="I243" s="23"/>
      <c r="J243" s="57">
        <f t="shared" si="11"/>
        <v>3189375</v>
      </c>
      <c r="K243" s="58">
        <f>IFERROR(J243/$J$18*100,"0.00")</f>
        <v>0.50943070140780244</v>
      </c>
    </row>
    <row r="244" spans="1:11" ht="12.75" x14ac:dyDescent="0.2">
      <c r="A244" s="64">
        <v>2</v>
      </c>
      <c r="B244" s="55">
        <v>3</v>
      </c>
      <c r="C244" s="55">
        <v>9</v>
      </c>
      <c r="D244" s="55">
        <v>2</v>
      </c>
      <c r="E244" s="55" t="s">
        <v>324</v>
      </c>
      <c r="F244" s="56" t="s">
        <v>448</v>
      </c>
      <c r="G244" s="23"/>
      <c r="H244" s="23"/>
      <c r="I244" s="23"/>
      <c r="J244" s="57">
        <f t="shared" si="11"/>
        <v>0</v>
      </c>
      <c r="K244" s="58">
        <f>IFERROR(J244/$J$18*100,"0.00")</f>
        <v>0</v>
      </c>
    </row>
    <row r="245" spans="1:11" ht="12.75" x14ac:dyDescent="0.2">
      <c r="A245" s="49">
        <v>2</v>
      </c>
      <c r="B245" s="50">
        <v>3</v>
      </c>
      <c r="C245" s="50">
        <v>9</v>
      </c>
      <c r="D245" s="50">
        <v>3</v>
      </c>
      <c r="E245" s="50"/>
      <c r="F245" s="63" t="s">
        <v>449</v>
      </c>
      <c r="G245" s="71">
        <f>+G246</f>
        <v>284768.83049999998</v>
      </c>
      <c r="H245" s="71">
        <f>+H246</f>
        <v>2562919.4745</v>
      </c>
      <c r="I245" s="71">
        <f>+I246</f>
        <v>0</v>
      </c>
      <c r="J245" s="71">
        <f t="shared" si="11"/>
        <v>2847688.3050000002</v>
      </c>
      <c r="K245" s="72">
        <f>+K246</f>
        <v>0.45485396060574446</v>
      </c>
    </row>
    <row r="246" spans="1:11" ht="12.75" x14ac:dyDescent="0.2">
      <c r="A246" s="64">
        <v>2</v>
      </c>
      <c r="B246" s="55">
        <v>3</v>
      </c>
      <c r="C246" s="55">
        <v>9</v>
      </c>
      <c r="D246" s="55">
        <v>3</v>
      </c>
      <c r="E246" s="55" t="s">
        <v>301</v>
      </c>
      <c r="F246" s="56" t="s">
        <v>449</v>
      </c>
      <c r="G246" s="23">
        <v>284768.83049999998</v>
      </c>
      <c r="H246" s="23">
        <v>2562919.4745</v>
      </c>
      <c r="I246" s="23"/>
      <c r="J246" s="57">
        <f t="shared" si="11"/>
        <v>2847688.3050000002</v>
      </c>
      <c r="K246" s="58">
        <f>IFERROR(J246/$J$18*100,"0.00")</f>
        <v>0.45485396060574446</v>
      </c>
    </row>
    <row r="247" spans="1:11" ht="12.75" x14ac:dyDescent="0.2">
      <c r="A247" s="49">
        <v>2</v>
      </c>
      <c r="B247" s="50">
        <v>3</v>
      </c>
      <c r="C247" s="50">
        <v>9</v>
      </c>
      <c r="D247" s="50">
        <v>5</v>
      </c>
      <c r="E247" s="50"/>
      <c r="F247" s="63" t="s">
        <v>450</v>
      </c>
      <c r="G247" s="71">
        <f>+G248</f>
        <v>6037.5</v>
      </c>
      <c r="H247" s="71">
        <f>+H248</f>
        <v>54337.5</v>
      </c>
      <c r="I247" s="71">
        <f>+I248</f>
        <v>0</v>
      </c>
      <c r="J247" s="71">
        <f t="shared" si="11"/>
        <v>60375</v>
      </c>
      <c r="K247" s="72">
        <f>+K248</f>
        <v>9.6435441418760964E-3</v>
      </c>
    </row>
    <row r="248" spans="1:11" ht="12.75" x14ac:dyDescent="0.2">
      <c r="A248" s="64">
        <v>2</v>
      </c>
      <c r="B248" s="55">
        <v>3</v>
      </c>
      <c r="C248" s="55">
        <v>9</v>
      </c>
      <c r="D248" s="55">
        <v>5</v>
      </c>
      <c r="E248" s="55" t="s">
        <v>301</v>
      </c>
      <c r="F248" s="56" t="s">
        <v>450</v>
      </c>
      <c r="G248" s="68">
        <v>6037.5</v>
      </c>
      <c r="H248" s="68">
        <v>54337.5</v>
      </c>
      <c r="I248" s="68"/>
      <c r="J248" s="57">
        <f t="shared" si="11"/>
        <v>60375</v>
      </c>
      <c r="K248" s="58">
        <f>IFERROR(J248/$J$18*100,"0.00")</f>
        <v>9.6435441418760964E-3</v>
      </c>
    </row>
    <row r="249" spans="1:11" ht="12.75" x14ac:dyDescent="0.2">
      <c r="A249" s="49">
        <v>2</v>
      </c>
      <c r="B249" s="50">
        <v>3</v>
      </c>
      <c r="C249" s="50">
        <v>9</v>
      </c>
      <c r="D249" s="50">
        <v>6</v>
      </c>
      <c r="E249" s="50"/>
      <c r="F249" s="63" t="s">
        <v>251</v>
      </c>
      <c r="G249" s="71">
        <f>+G250</f>
        <v>14035.505400000002</v>
      </c>
      <c r="H249" s="71">
        <f>+H250</f>
        <v>126319.54860000001</v>
      </c>
      <c r="I249" s="71">
        <f>+I250</f>
        <v>0</v>
      </c>
      <c r="J249" s="71">
        <f t="shared" si="11"/>
        <v>140355.054</v>
      </c>
      <c r="K249" s="72">
        <f>+K250</f>
        <v>2.2418553354607091E-2</v>
      </c>
    </row>
    <row r="250" spans="1:11" ht="12.75" x14ac:dyDescent="0.2">
      <c r="A250" s="64">
        <v>2</v>
      </c>
      <c r="B250" s="55">
        <v>3</v>
      </c>
      <c r="C250" s="55">
        <v>9</v>
      </c>
      <c r="D250" s="55">
        <v>6</v>
      </c>
      <c r="E250" s="55" t="s">
        <v>301</v>
      </c>
      <c r="F250" s="56" t="s">
        <v>251</v>
      </c>
      <c r="G250" s="23">
        <v>14035.505400000002</v>
      </c>
      <c r="H250" s="23">
        <v>126319.54860000001</v>
      </c>
      <c r="I250" s="23"/>
      <c r="J250" s="57">
        <f t="shared" si="11"/>
        <v>140355.054</v>
      </c>
      <c r="K250" s="58">
        <f>IFERROR(J250/$J$18*100,"0.00")</f>
        <v>2.2418553354607091E-2</v>
      </c>
    </row>
    <row r="251" spans="1:11" ht="12.75" x14ac:dyDescent="0.2">
      <c r="A251" s="49">
        <v>2</v>
      </c>
      <c r="B251" s="50">
        <v>3</v>
      </c>
      <c r="C251" s="50">
        <v>9</v>
      </c>
      <c r="D251" s="50">
        <v>8</v>
      </c>
      <c r="E251" s="50"/>
      <c r="F251" s="63" t="s">
        <v>253</v>
      </c>
      <c r="G251" s="71">
        <f>+G252</f>
        <v>7245</v>
      </c>
      <c r="H251" s="71">
        <f>+H252</f>
        <v>65205</v>
      </c>
      <c r="I251" s="71">
        <f>+I252</f>
        <v>0</v>
      </c>
      <c r="J251" s="71">
        <f t="shared" si="11"/>
        <v>72450</v>
      </c>
      <c r="K251" s="72">
        <f>+K252</f>
        <v>1.1572252970251315E-2</v>
      </c>
    </row>
    <row r="252" spans="1:11" ht="12.75" x14ac:dyDescent="0.2">
      <c r="A252" s="64">
        <v>2</v>
      </c>
      <c r="B252" s="55">
        <v>3</v>
      </c>
      <c r="C252" s="55">
        <v>9</v>
      </c>
      <c r="D252" s="55">
        <v>8</v>
      </c>
      <c r="E252" s="55" t="s">
        <v>301</v>
      </c>
      <c r="F252" s="56" t="s">
        <v>253</v>
      </c>
      <c r="G252" s="68">
        <v>7245</v>
      </c>
      <c r="H252" s="68">
        <v>65205</v>
      </c>
      <c r="I252" s="68"/>
      <c r="J252" s="57">
        <f t="shared" si="11"/>
        <v>72450</v>
      </c>
      <c r="K252" s="58">
        <f>IFERROR(J252/$J$18*100,"0.00")</f>
        <v>1.1572252970251315E-2</v>
      </c>
    </row>
    <row r="253" spans="1:11" ht="12.75" x14ac:dyDescent="0.2">
      <c r="A253" s="49">
        <v>2</v>
      </c>
      <c r="B253" s="50">
        <v>3</v>
      </c>
      <c r="C253" s="50">
        <v>9</v>
      </c>
      <c r="D253" s="50">
        <v>9</v>
      </c>
      <c r="E253" s="50"/>
      <c r="F253" s="63" t="s">
        <v>451</v>
      </c>
      <c r="G253" s="71">
        <f>+G254</f>
        <v>7245</v>
      </c>
      <c r="H253" s="71">
        <f>+H254</f>
        <v>65205</v>
      </c>
      <c r="I253" s="71">
        <f>+I254</f>
        <v>0</v>
      </c>
      <c r="J253" s="71">
        <f t="shared" si="11"/>
        <v>72450</v>
      </c>
      <c r="K253" s="72">
        <f>+K254</f>
        <v>1.1572252970251315E-2</v>
      </c>
    </row>
    <row r="254" spans="1:11" ht="12.75" x14ac:dyDescent="0.2">
      <c r="A254" s="64">
        <v>2</v>
      </c>
      <c r="B254" s="55">
        <v>3</v>
      </c>
      <c r="C254" s="55">
        <v>9</v>
      </c>
      <c r="D254" s="55">
        <v>9</v>
      </c>
      <c r="E254" s="55" t="s">
        <v>301</v>
      </c>
      <c r="F254" s="56" t="s">
        <v>451</v>
      </c>
      <c r="G254" s="23">
        <v>7245</v>
      </c>
      <c r="H254" s="23">
        <v>65205</v>
      </c>
      <c r="I254" s="23"/>
      <c r="J254" s="57">
        <f t="shared" si="11"/>
        <v>72450</v>
      </c>
      <c r="K254" s="58">
        <f>IFERROR(J254/$J$18*100,"0.00")</f>
        <v>1.1572252970251315E-2</v>
      </c>
    </row>
    <row r="255" spans="1:11" ht="12.75" x14ac:dyDescent="0.2">
      <c r="A255" s="40">
        <v>2</v>
      </c>
      <c r="B255" s="41">
        <v>4</v>
      </c>
      <c r="C255" s="42"/>
      <c r="D255" s="42"/>
      <c r="E255" s="42"/>
      <c r="F255" s="43" t="s">
        <v>0</v>
      </c>
      <c r="G255" s="44">
        <f>+G256+G264+G267</f>
        <v>0</v>
      </c>
      <c r="H255" s="44">
        <f>+H256+H264+H267</f>
        <v>0</v>
      </c>
      <c r="I255" s="44">
        <f>+I256+I264+I267</f>
        <v>0</v>
      </c>
      <c r="J255" s="44">
        <f>+J256+J264+J267</f>
        <v>0</v>
      </c>
      <c r="K255" s="44">
        <f>+K256+K264+K267</f>
        <v>0</v>
      </c>
    </row>
    <row r="256" spans="1:11" ht="12.75" x14ac:dyDescent="0.2">
      <c r="A256" s="45">
        <v>2</v>
      </c>
      <c r="B256" s="46">
        <v>4</v>
      </c>
      <c r="C256" s="46">
        <v>1</v>
      </c>
      <c r="D256" s="46"/>
      <c r="E256" s="46"/>
      <c r="F256" s="47" t="s">
        <v>452</v>
      </c>
      <c r="G256" s="48">
        <f>+G257+G260+G262</f>
        <v>0</v>
      </c>
      <c r="H256" s="48">
        <f>+H257+H260+H262</f>
        <v>0</v>
      </c>
      <c r="I256" s="48">
        <f>+I257+I260+I262</f>
        <v>0</v>
      </c>
      <c r="J256" s="48">
        <f>+J257+J260+J262</f>
        <v>0</v>
      </c>
      <c r="K256" s="48">
        <f>+K257+K260+K262</f>
        <v>0</v>
      </c>
    </row>
    <row r="257" spans="1:11" ht="12.75" x14ac:dyDescent="0.2">
      <c r="A257" s="49">
        <v>2</v>
      </c>
      <c r="B257" s="50">
        <v>4</v>
      </c>
      <c r="C257" s="50">
        <v>1</v>
      </c>
      <c r="D257" s="50">
        <v>2</v>
      </c>
      <c r="E257" s="50"/>
      <c r="F257" s="63" t="s">
        <v>453</v>
      </c>
      <c r="G257" s="71">
        <f>+G258+G259</f>
        <v>0</v>
      </c>
      <c r="H257" s="71">
        <f>+H258+H259</f>
        <v>0</v>
      </c>
      <c r="I257" s="71">
        <f>+I258+I259</f>
        <v>0</v>
      </c>
      <c r="J257" s="71">
        <f>+J258+J259</f>
        <v>0</v>
      </c>
      <c r="K257" s="72">
        <f>+K258+K259</f>
        <v>0</v>
      </c>
    </row>
    <row r="258" spans="1:11" ht="12.75" x14ac:dyDescent="0.2">
      <c r="A258" s="64">
        <v>2</v>
      </c>
      <c r="B258" s="55">
        <v>4</v>
      </c>
      <c r="C258" s="55">
        <v>1</v>
      </c>
      <c r="D258" s="55">
        <v>2</v>
      </c>
      <c r="E258" s="55" t="s">
        <v>301</v>
      </c>
      <c r="F258" s="62" t="s">
        <v>454</v>
      </c>
      <c r="G258" s="23"/>
      <c r="H258" s="23"/>
      <c r="I258" s="23"/>
      <c r="J258" s="57">
        <f>SUBTOTAL(9,G258:I258)</f>
        <v>0</v>
      </c>
      <c r="K258" s="72">
        <f>IFERROR(J258/$J$18*100,"0.00")</f>
        <v>0</v>
      </c>
    </row>
    <row r="259" spans="1:11" ht="12.75" x14ac:dyDescent="0.2">
      <c r="A259" s="64">
        <v>2</v>
      </c>
      <c r="B259" s="55">
        <v>4</v>
      </c>
      <c r="C259" s="55">
        <v>1</v>
      </c>
      <c r="D259" s="55">
        <v>2</v>
      </c>
      <c r="E259" s="55" t="s">
        <v>324</v>
      </c>
      <c r="F259" s="62" t="s">
        <v>455</v>
      </c>
      <c r="G259" s="23"/>
      <c r="H259" s="23"/>
      <c r="I259" s="23"/>
      <c r="J259" s="57">
        <f>SUBTOTAL(9,G259:I259)</f>
        <v>0</v>
      </c>
      <c r="K259" s="58">
        <f>IFERROR(J259/$J$18*100,"0.00")</f>
        <v>0</v>
      </c>
    </row>
    <row r="260" spans="1:11" ht="12.75" x14ac:dyDescent="0.2">
      <c r="A260" s="69">
        <v>2</v>
      </c>
      <c r="B260" s="50">
        <v>4</v>
      </c>
      <c r="C260" s="50">
        <v>1</v>
      </c>
      <c r="D260" s="50">
        <v>5</v>
      </c>
      <c r="E260" s="50"/>
      <c r="F260" s="77" t="s">
        <v>456</v>
      </c>
      <c r="G260" s="52">
        <f>+G261</f>
        <v>0</v>
      </c>
      <c r="H260" s="52">
        <f>+H261</f>
        <v>0</v>
      </c>
      <c r="I260" s="52">
        <f>+I261</f>
        <v>0</v>
      </c>
      <c r="J260" s="52">
        <f>+J261</f>
        <v>0</v>
      </c>
      <c r="K260" s="53">
        <f>+K261</f>
        <v>0</v>
      </c>
    </row>
    <row r="261" spans="1:11" ht="12.75" x14ac:dyDescent="0.2">
      <c r="A261" s="64">
        <v>2</v>
      </c>
      <c r="B261" s="55">
        <v>4</v>
      </c>
      <c r="C261" s="55">
        <v>1</v>
      </c>
      <c r="D261" s="55">
        <v>5</v>
      </c>
      <c r="E261" s="55" t="s">
        <v>301</v>
      </c>
      <c r="F261" s="62" t="s">
        <v>456</v>
      </c>
      <c r="G261" s="68"/>
      <c r="H261" s="68"/>
      <c r="I261" s="68"/>
      <c r="J261" s="57">
        <f>SUBTOTAL(9,G261:I261)</f>
        <v>0</v>
      </c>
      <c r="K261" s="58">
        <f>IFERROR(J261/$J$18*100,"0.00")</f>
        <v>0</v>
      </c>
    </row>
    <row r="262" spans="1:11" ht="12.75" x14ac:dyDescent="0.2">
      <c r="A262" s="49">
        <v>2</v>
      </c>
      <c r="B262" s="50">
        <v>4</v>
      </c>
      <c r="C262" s="50">
        <v>1</v>
      </c>
      <c r="D262" s="50">
        <v>6</v>
      </c>
      <c r="E262" s="55"/>
      <c r="F262" s="77" t="s">
        <v>457</v>
      </c>
      <c r="G262" s="71">
        <f>+G263</f>
        <v>0</v>
      </c>
      <c r="H262" s="71">
        <f>+H263</f>
        <v>0</v>
      </c>
      <c r="I262" s="71">
        <f>+I263</f>
        <v>0</v>
      </c>
      <c r="J262" s="71">
        <f>+J263</f>
        <v>0</v>
      </c>
      <c r="K262" s="72">
        <f>+K263</f>
        <v>0</v>
      </c>
    </row>
    <row r="263" spans="1:11" ht="12.75" x14ac:dyDescent="0.2">
      <c r="A263" s="64">
        <v>2</v>
      </c>
      <c r="B263" s="55">
        <v>4</v>
      </c>
      <c r="C263" s="55">
        <v>1</v>
      </c>
      <c r="D263" s="55">
        <v>6</v>
      </c>
      <c r="E263" s="55" t="s">
        <v>301</v>
      </c>
      <c r="F263" s="62" t="s">
        <v>458</v>
      </c>
      <c r="G263" s="68"/>
      <c r="H263" s="68"/>
      <c r="I263" s="68"/>
      <c r="J263" s="57">
        <f>SUBTOTAL(9,G263:I263)</f>
        <v>0</v>
      </c>
      <c r="K263" s="58">
        <f>IFERROR(J263/$J$18*100,"0.00")</f>
        <v>0</v>
      </c>
    </row>
    <row r="264" spans="1:11" ht="12.75" x14ac:dyDescent="0.2">
      <c r="A264" s="45">
        <v>2</v>
      </c>
      <c r="B264" s="46">
        <v>4</v>
      </c>
      <c r="C264" s="46">
        <v>4</v>
      </c>
      <c r="D264" s="46"/>
      <c r="E264" s="46"/>
      <c r="F264" s="47" t="s">
        <v>459</v>
      </c>
      <c r="G264" s="48">
        <f t="shared" ref="G264:K265" si="12">+G265</f>
        <v>0</v>
      </c>
      <c r="H264" s="48">
        <f t="shared" si="12"/>
        <v>0</v>
      </c>
      <c r="I264" s="48">
        <f t="shared" si="12"/>
        <v>0</v>
      </c>
      <c r="J264" s="48">
        <f t="shared" si="12"/>
        <v>0</v>
      </c>
      <c r="K264" s="66">
        <f t="shared" si="12"/>
        <v>0</v>
      </c>
    </row>
    <row r="265" spans="1:11" ht="12.75" x14ac:dyDescent="0.2">
      <c r="A265" s="63">
        <v>2</v>
      </c>
      <c r="B265" s="50">
        <v>4</v>
      </c>
      <c r="C265" s="50">
        <v>4</v>
      </c>
      <c r="D265" s="50">
        <v>1</v>
      </c>
      <c r="E265" s="50"/>
      <c r="F265" s="77" t="s">
        <v>460</v>
      </c>
      <c r="G265" s="71">
        <f t="shared" si="12"/>
        <v>0</v>
      </c>
      <c r="H265" s="71">
        <f t="shared" si="12"/>
        <v>0</v>
      </c>
      <c r="I265" s="71">
        <f t="shared" si="12"/>
        <v>0</v>
      </c>
      <c r="J265" s="71">
        <f t="shared" si="12"/>
        <v>0</v>
      </c>
      <c r="K265" s="58">
        <f t="shared" si="12"/>
        <v>0</v>
      </c>
    </row>
    <row r="266" spans="1:11" ht="22.5" x14ac:dyDescent="0.2">
      <c r="A266" s="56">
        <v>2</v>
      </c>
      <c r="B266" s="55">
        <v>4</v>
      </c>
      <c r="C266" s="55">
        <v>4</v>
      </c>
      <c r="D266" s="55">
        <v>1</v>
      </c>
      <c r="E266" s="55" t="s">
        <v>326</v>
      </c>
      <c r="F266" s="62" t="s">
        <v>461</v>
      </c>
      <c r="G266" s="23"/>
      <c r="H266" s="23"/>
      <c r="I266" s="23"/>
      <c r="J266" s="57">
        <f>SUBTOTAL(9,G266:I266)</f>
        <v>0</v>
      </c>
      <c r="K266" s="58">
        <f>IFERROR(J266/$J$18*100,"0.00")</f>
        <v>0</v>
      </c>
    </row>
    <row r="267" spans="1:11" ht="12.75" x14ac:dyDescent="0.2">
      <c r="A267" s="45">
        <v>2</v>
      </c>
      <c r="B267" s="46">
        <v>4</v>
      </c>
      <c r="C267" s="46">
        <v>9</v>
      </c>
      <c r="D267" s="46"/>
      <c r="E267" s="46"/>
      <c r="F267" s="47" t="s">
        <v>462</v>
      </c>
      <c r="G267" s="48">
        <f>+G268+G270</f>
        <v>0</v>
      </c>
      <c r="H267" s="48">
        <f>+H268+H270</f>
        <v>0</v>
      </c>
      <c r="I267" s="48">
        <f>+I268+I270</f>
        <v>0</v>
      </c>
      <c r="J267" s="48">
        <f>+J268+J270</f>
        <v>0</v>
      </c>
      <c r="K267" s="48">
        <f>+K268+K270</f>
        <v>0</v>
      </c>
    </row>
    <row r="268" spans="1:11" ht="12.75" x14ac:dyDescent="0.2">
      <c r="A268" s="69">
        <v>2</v>
      </c>
      <c r="B268" s="50">
        <v>4</v>
      </c>
      <c r="C268" s="50">
        <v>9</v>
      </c>
      <c r="D268" s="50">
        <v>1</v>
      </c>
      <c r="E268" s="50"/>
      <c r="F268" s="77" t="s">
        <v>462</v>
      </c>
      <c r="G268" s="71">
        <f>+G269</f>
        <v>0</v>
      </c>
      <c r="H268" s="71">
        <f>+H269</f>
        <v>0</v>
      </c>
      <c r="I268" s="71">
        <f>+I269</f>
        <v>0</v>
      </c>
      <c r="J268" s="71">
        <f>+J269</f>
        <v>0</v>
      </c>
      <c r="K268" s="72">
        <f>+K269</f>
        <v>0</v>
      </c>
    </row>
    <row r="269" spans="1:11" ht="12.75" x14ac:dyDescent="0.2">
      <c r="A269" s="64">
        <v>2</v>
      </c>
      <c r="B269" s="55">
        <v>4</v>
      </c>
      <c r="C269" s="55">
        <v>9</v>
      </c>
      <c r="D269" s="55">
        <v>1</v>
      </c>
      <c r="E269" s="55" t="s">
        <v>301</v>
      </c>
      <c r="F269" s="62" t="s">
        <v>462</v>
      </c>
      <c r="G269" s="68"/>
      <c r="H269" s="68"/>
      <c r="I269" s="68"/>
      <c r="J269" s="57">
        <f>SUBTOTAL(9,G269:I269)</f>
        <v>0</v>
      </c>
      <c r="K269" s="58">
        <f>IFERROR(J269/$J$18*100,"0.00")</f>
        <v>0</v>
      </c>
    </row>
    <row r="270" spans="1:11" ht="12.75" x14ac:dyDescent="0.2">
      <c r="A270" s="69">
        <v>2</v>
      </c>
      <c r="B270" s="50">
        <v>4</v>
      </c>
      <c r="C270" s="50">
        <v>9</v>
      </c>
      <c r="D270" s="50">
        <v>4</v>
      </c>
      <c r="E270" s="50"/>
      <c r="F270" s="77" t="s">
        <v>463</v>
      </c>
      <c r="G270" s="71">
        <f>+G271</f>
        <v>0</v>
      </c>
      <c r="H270" s="71">
        <f>+H271</f>
        <v>0</v>
      </c>
      <c r="I270" s="71">
        <f>+I271</f>
        <v>0</v>
      </c>
      <c r="J270" s="71">
        <f>+J271</f>
        <v>0</v>
      </c>
      <c r="K270" s="72">
        <f>+K271</f>
        <v>0</v>
      </c>
    </row>
    <row r="271" spans="1:11" ht="12.75" x14ac:dyDescent="0.2">
      <c r="A271" s="54">
        <v>2</v>
      </c>
      <c r="B271" s="55">
        <v>4</v>
      </c>
      <c r="C271" s="55">
        <v>9</v>
      </c>
      <c r="D271" s="55">
        <v>4</v>
      </c>
      <c r="E271" s="55" t="s">
        <v>301</v>
      </c>
      <c r="F271" s="62" t="s">
        <v>463</v>
      </c>
      <c r="G271" s="68"/>
      <c r="H271" s="68"/>
      <c r="I271" s="68"/>
      <c r="J271" s="57">
        <f>SUBTOTAL(9,G271:I271)</f>
        <v>0</v>
      </c>
      <c r="K271" s="58">
        <f>IFERROR(J271/$J$18*100,"0.00")</f>
        <v>0</v>
      </c>
    </row>
    <row r="272" spans="1:11" ht="12.75" x14ac:dyDescent="0.2">
      <c r="A272" s="40">
        <v>2</v>
      </c>
      <c r="B272" s="41">
        <v>6</v>
      </c>
      <c r="C272" s="42"/>
      <c r="D272" s="42"/>
      <c r="E272" s="42"/>
      <c r="F272" s="43" t="s">
        <v>264</v>
      </c>
      <c r="G272" s="44">
        <f>+G273+G284+G291+G296+G303+G312+G315</f>
        <v>1832806.2784500001</v>
      </c>
      <c r="H272" s="44">
        <f>+H273+H284+H291+H296+H303+H312+H315</f>
        <v>2275687.3660499998</v>
      </c>
      <c r="I272" s="44">
        <f>+I273+I284+I291+I296+I303+I312+I315</f>
        <v>0</v>
      </c>
      <c r="J272" s="44">
        <f>+J273+J284+J291+J296+J303+J312+J315</f>
        <v>4108493.6444999999</v>
      </c>
      <c r="K272" s="44">
        <f>+K273+K284+K291+K296+K303+K312+K315</f>
        <v>0.65623916881744337</v>
      </c>
    </row>
    <row r="273" spans="1:11" ht="12.75" x14ac:dyDescent="0.2">
      <c r="A273" s="45">
        <v>2</v>
      </c>
      <c r="B273" s="46">
        <v>6</v>
      </c>
      <c r="C273" s="46">
        <v>1</v>
      </c>
      <c r="D273" s="46"/>
      <c r="E273" s="46"/>
      <c r="F273" s="47" t="s">
        <v>265</v>
      </c>
      <c r="G273" s="48">
        <f>+G274+G276+G278+G280+G282</f>
        <v>572806.27844999998</v>
      </c>
      <c r="H273" s="48">
        <f>+H274+H276+H278+H280+H282</f>
        <v>744052.36604999995</v>
      </c>
      <c r="I273" s="48">
        <f>+I274+I276+I278+I280+I282</f>
        <v>0</v>
      </c>
      <c r="J273" s="48">
        <f>+J274+J276+J278+J280+J282</f>
        <v>1316858.6444999999</v>
      </c>
      <c r="K273" s="66">
        <f>+K274+K276+K278+K280+K282</f>
        <v>0.21033845907820903</v>
      </c>
    </row>
    <row r="274" spans="1:11" ht="12.75" x14ac:dyDescent="0.2">
      <c r="A274" s="49">
        <v>2</v>
      </c>
      <c r="B274" s="50">
        <v>6</v>
      </c>
      <c r="C274" s="50">
        <v>1</v>
      </c>
      <c r="D274" s="50">
        <v>1</v>
      </c>
      <c r="E274" s="50"/>
      <c r="F274" s="63" t="s">
        <v>266</v>
      </c>
      <c r="G274" s="71">
        <f>+G275</f>
        <v>24123.404550000003</v>
      </c>
      <c r="H274" s="71">
        <f>+H275</f>
        <v>217110.64095</v>
      </c>
      <c r="I274" s="71">
        <f>+I275</f>
        <v>0</v>
      </c>
      <c r="J274" s="71">
        <f>+J275</f>
        <v>241234.04550000001</v>
      </c>
      <c r="K274" s="72">
        <f>+K275</f>
        <v>3.8531696336274894E-2</v>
      </c>
    </row>
    <row r="275" spans="1:11" ht="12.75" x14ac:dyDescent="0.2">
      <c r="A275" s="54">
        <v>2</v>
      </c>
      <c r="B275" s="55">
        <v>6</v>
      </c>
      <c r="C275" s="55">
        <v>1</v>
      </c>
      <c r="D275" s="55">
        <v>1</v>
      </c>
      <c r="E275" s="55" t="s">
        <v>301</v>
      </c>
      <c r="F275" s="56" t="s">
        <v>266</v>
      </c>
      <c r="G275" s="68">
        <v>24123.404550000003</v>
      </c>
      <c r="H275" s="68">
        <v>217110.64095</v>
      </c>
      <c r="I275" s="68"/>
      <c r="J275" s="57">
        <f>SUBTOTAL(9,G275:I275)</f>
        <v>241234.04550000001</v>
      </c>
      <c r="K275" s="58">
        <f>IFERROR(J275/$J$18*100,"0.00")</f>
        <v>3.8531696336274894E-2</v>
      </c>
    </row>
    <row r="276" spans="1:11" ht="12.75" x14ac:dyDescent="0.2">
      <c r="A276" s="49">
        <v>2</v>
      </c>
      <c r="B276" s="50">
        <v>6</v>
      </c>
      <c r="C276" s="50">
        <v>1</v>
      </c>
      <c r="D276" s="50">
        <v>2</v>
      </c>
      <c r="E276" s="50"/>
      <c r="F276" s="63" t="s">
        <v>464</v>
      </c>
      <c r="G276" s="71">
        <f>+G277</f>
        <v>24976.830899999997</v>
      </c>
      <c r="H276" s="71">
        <f>+H277</f>
        <v>224791.47810000001</v>
      </c>
      <c r="I276" s="71">
        <f>+I277</f>
        <v>0</v>
      </c>
      <c r="J276" s="71">
        <f>+J277</f>
        <v>249768.30900000001</v>
      </c>
      <c r="K276" s="72">
        <f>+K277</f>
        <v>3.9894852390612814E-2</v>
      </c>
    </row>
    <row r="277" spans="1:11" ht="12.75" x14ac:dyDescent="0.2">
      <c r="A277" s="54">
        <v>2</v>
      </c>
      <c r="B277" s="55">
        <v>6</v>
      </c>
      <c r="C277" s="55">
        <v>1</v>
      </c>
      <c r="D277" s="55">
        <v>2</v>
      </c>
      <c r="E277" s="55" t="s">
        <v>301</v>
      </c>
      <c r="F277" s="62" t="s">
        <v>464</v>
      </c>
      <c r="G277" s="68">
        <v>24976.830899999997</v>
      </c>
      <c r="H277" s="68">
        <v>224791.47810000001</v>
      </c>
      <c r="I277" s="68"/>
      <c r="J277" s="57">
        <f>SUBTOTAL(9,G277:I277)</f>
        <v>249768.30900000001</v>
      </c>
      <c r="K277" s="58">
        <f>IFERROR(J277/$J$18*100,"0.00")</f>
        <v>3.9894852390612814E-2</v>
      </c>
    </row>
    <row r="278" spans="1:11" ht="12.75" x14ac:dyDescent="0.2">
      <c r="A278" s="49">
        <v>2</v>
      </c>
      <c r="B278" s="50">
        <v>6</v>
      </c>
      <c r="C278" s="50">
        <v>1</v>
      </c>
      <c r="D278" s="50">
        <v>3</v>
      </c>
      <c r="E278" s="50"/>
      <c r="F278" s="77" t="s">
        <v>465</v>
      </c>
      <c r="G278" s="71">
        <f>+G279</f>
        <v>57120</v>
      </c>
      <c r="H278" s="71">
        <f>+H279</f>
        <v>0</v>
      </c>
      <c r="I278" s="71">
        <f>+I279</f>
        <v>0</v>
      </c>
      <c r="J278" s="71">
        <f>+J279</f>
        <v>57120</v>
      </c>
      <c r="K278" s="72">
        <f>+K279</f>
        <v>9.1236313272706031E-3</v>
      </c>
    </row>
    <row r="279" spans="1:11" ht="12.75" x14ac:dyDescent="0.2">
      <c r="A279" s="54">
        <v>2</v>
      </c>
      <c r="B279" s="55">
        <v>6</v>
      </c>
      <c r="C279" s="55">
        <v>1</v>
      </c>
      <c r="D279" s="55">
        <v>3</v>
      </c>
      <c r="E279" s="55" t="s">
        <v>301</v>
      </c>
      <c r="F279" s="62" t="s">
        <v>465</v>
      </c>
      <c r="G279" s="68">
        <v>57120</v>
      </c>
      <c r="H279" s="68"/>
      <c r="I279" s="68"/>
      <c r="J279" s="57">
        <f>SUBTOTAL(9,G279:I279)</f>
        <v>57120</v>
      </c>
      <c r="K279" s="58">
        <f>IFERROR(J279/$J$18*100,"0.00")</f>
        <v>9.1236313272706031E-3</v>
      </c>
    </row>
    <row r="280" spans="1:11" ht="12.75" x14ac:dyDescent="0.2">
      <c r="A280" s="49">
        <v>2</v>
      </c>
      <c r="B280" s="50">
        <v>6</v>
      </c>
      <c r="C280" s="50">
        <v>1</v>
      </c>
      <c r="D280" s="50">
        <v>4</v>
      </c>
      <c r="E280" s="50"/>
      <c r="F280" s="63" t="s">
        <v>466</v>
      </c>
      <c r="G280" s="71">
        <f>+G281</f>
        <v>24150</v>
      </c>
      <c r="H280" s="71">
        <f>+H281</f>
        <v>217350</v>
      </c>
      <c r="I280" s="71">
        <f>+I281</f>
        <v>0</v>
      </c>
      <c r="J280" s="71">
        <f>+J281</f>
        <v>241500</v>
      </c>
      <c r="K280" s="72">
        <f>+K281</f>
        <v>3.8574176567504385E-2</v>
      </c>
    </row>
    <row r="281" spans="1:11" ht="12.75" x14ac:dyDescent="0.2">
      <c r="A281" s="54">
        <v>2</v>
      </c>
      <c r="B281" s="55">
        <v>6</v>
      </c>
      <c r="C281" s="55">
        <v>1</v>
      </c>
      <c r="D281" s="55">
        <v>4</v>
      </c>
      <c r="E281" s="55" t="s">
        <v>301</v>
      </c>
      <c r="F281" s="62" t="s">
        <v>466</v>
      </c>
      <c r="G281" s="68">
        <v>24150</v>
      </c>
      <c r="H281" s="68">
        <v>217350</v>
      </c>
      <c r="I281" s="68"/>
      <c r="J281" s="57">
        <f>SUBTOTAL(9,G281:I281)</f>
        <v>241500</v>
      </c>
      <c r="K281" s="58">
        <f>IFERROR(J281/$J$18*100,"0.00")</f>
        <v>3.8574176567504385E-2</v>
      </c>
    </row>
    <row r="282" spans="1:11" ht="12.75" x14ac:dyDescent="0.2">
      <c r="A282" s="49">
        <v>2</v>
      </c>
      <c r="B282" s="50">
        <v>6</v>
      </c>
      <c r="C282" s="50">
        <v>1</v>
      </c>
      <c r="D282" s="50">
        <v>9</v>
      </c>
      <c r="E282" s="50"/>
      <c r="F282" s="63" t="s">
        <v>270</v>
      </c>
      <c r="G282" s="71">
        <f>+G283</f>
        <v>442436.04299999995</v>
      </c>
      <c r="H282" s="71">
        <f>+H283</f>
        <v>84800.247000000003</v>
      </c>
      <c r="I282" s="71">
        <f>+I283</f>
        <v>0</v>
      </c>
      <c r="J282" s="71">
        <f>+J283</f>
        <v>527236.28999999992</v>
      </c>
      <c r="K282" s="72">
        <f>+K283</f>
        <v>8.4214102456546355E-2</v>
      </c>
    </row>
    <row r="283" spans="1:11" ht="12.75" x14ac:dyDescent="0.2">
      <c r="A283" s="54">
        <v>2</v>
      </c>
      <c r="B283" s="55">
        <v>6</v>
      </c>
      <c r="C283" s="55">
        <v>1</v>
      </c>
      <c r="D283" s="55">
        <v>9</v>
      </c>
      <c r="E283" s="55" t="s">
        <v>301</v>
      </c>
      <c r="F283" s="62" t="s">
        <v>270</v>
      </c>
      <c r="G283" s="68">
        <v>442436.04299999995</v>
      </c>
      <c r="H283" s="68">
        <v>84800.247000000003</v>
      </c>
      <c r="I283" s="68"/>
      <c r="J283" s="57">
        <f>SUBTOTAL(9,G283:I283)</f>
        <v>527236.28999999992</v>
      </c>
      <c r="K283" s="58">
        <f>IFERROR(J283/$J$18*100,"0.00")</f>
        <v>8.4214102456546355E-2</v>
      </c>
    </row>
    <row r="284" spans="1:11" ht="12.75" x14ac:dyDescent="0.2">
      <c r="A284" s="45">
        <v>2</v>
      </c>
      <c r="B284" s="46">
        <v>6</v>
      </c>
      <c r="C284" s="46">
        <v>2</v>
      </c>
      <c r="D284" s="46"/>
      <c r="E284" s="46"/>
      <c r="F284" s="47" t="s">
        <v>467</v>
      </c>
      <c r="G284" s="48">
        <f>+G285+G287+G289</f>
        <v>0</v>
      </c>
      <c r="H284" s="48">
        <f>+H285+H287+H289</f>
        <v>0</v>
      </c>
      <c r="I284" s="48">
        <f>+I285+I287+I289</f>
        <v>0</v>
      </c>
      <c r="J284" s="48">
        <f>+J285+J287+J289</f>
        <v>0</v>
      </c>
      <c r="K284" s="48">
        <f>+K285+K287+K289</f>
        <v>0</v>
      </c>
    </row>
    <row r="285" spans="1:11" ht="12.75" x14ac:dyDescent="0.2">
      <c r="A285" s="49">
        <v>2</v>
      </c>
      <c r="B285" s="50">
        <v>6</v>
      </c>
      <c r="C285" s="50">
        <v>2</v>
      </c>
      <c r="D285" s="50">
        <v>1</v>
      </c>
      <c r="E285" s="50"/>
      <c r="F285" s="63" t="s">
        <v>272</v>
      </c>
      <c r="G285" s="71">
        <f>+G286</f>
        <v>0</v>
      </c>
      <c r="H285" s="71">
        <f>+H286</f>
        <v>0</v>
      </c>
      <c r="I285" s="71">
        <f>+I286</f>
        <v>0</v>
      </c>
      <c r="J285" s="71">
        <f>+J286</f>
        <v>0</v>
      </c>
      <c r="K285" s="72">
        <f>+K286</f>
        <v>0</v>
      </c>
    </row>
    <row r="286" spans="1:11" ht="12.75" x14ac:dyDescent="0.2">
      <c r="A286" s="64">
        <v>2</v>
      </c>
      <c r="B286" s="55">
        <v>6</v>
      </c>
      <c r="C286" s="55">
        <v>2</v>
      </c>
      <c r="D286" s="55">
        <v>1</v>
      </c>
      <c r="E286" s="55" t="s">
        <v>301</v>
      </c>
      <c r="F286" s="62" t="s">
        <v>272</v>
      </c>
      <c r="G286" s="68"/>
      <c r="H286" s="68"/>
      <c r="I286" s="68"/>
      <c r="J286" s="57">
        <f>SUBTOTAL(9,G286:I286)</f>
        <v>0</v>
      </c>
      <c r="K286" s="58">
        <f>IFERROR(J286/$J$18*100,"0.00")</f>
        <v>0</v>
      </c>
    </row>
    <row r="287" spans="1:11" ht="12.75" x14ac:dyDescent="0.2">
      <c r="A287" s="49">
        <v>2</v>
      </c>
      <c r="B287" s="50">
        <v>6</v>
      </c>
      <c r="C287" s="50">
        <v>2</v>
      </c>
      <c r="D287" s="50">
        <v>3</v>
      </c>
      <c r="E287" s="50"/>
      <c r="F287" s="63" t="s">
        <v>274</v>
      </c>
      <c r="G287" s="71">
        <f>+G288</f>
        <v>0</v>
      </c>
      <c r="H287" s="71">
        <f>+H288</f>
        <v>0</v>
      </c>
      <c r="I287" s="71">
        <f>+I288</f>
        <v>0</v>
      </c>
      <c r="J287" s="71">
        <f>+J288</f>
        <v>0</v>
      </c>
      <c r="K287" s="72">
        <f>+K288</f>
        <v>0</v>
      </c>
    </row>
    <row r="288" spans="1:11" ht="12.75" x14ac:dyDescent="0.2">
      <c r="A288" s="64">
        <v>2</v>
      </c>
      <c r="B288" s="55">
        <v>6</v>
      </c>
      <c r="C288" s="55">
        <v>2</v>
      </c>
      <c r="D288" s="55">
        <v>3</v>
      </c>
      <c r="E288" s="55" t="s">
        <v>301</v>
      </c>
      <c r="F288" s="62" t="s">
        <v>274</v>
      </c>
      <c r="G288" s="68"/>
      <c r="H288" s="68"/>
      <c r="I288" s="68"/>
      <c r="J288" s="57">
        <f>SUBTOTAL(9,G288:I288)</f>
        <v>0</v>
      </c>
      <c r="K288" s="58">
        <f>IFERROR(J288/$J$18*100,"0.00")</f>
        <v>0</v>
      </c>
    </row>
    <row r="289" spans="1:11" ht="12.75" x14ac:dyDescent="0.2">
      <c r="A289" s="49">
        <v>2</v>
      </c>
      <c r="B289" s="50">
        <v>6</v>
      </c>
      <c r="C289" s="50">
        <v>2</v>
      </c>
      <c r="D289" s="50">
        <v>4</v>
      </c>
      <c r="E289" s="50"/>
      <c r="F289" s="63" t="s">
        <v>468</v>
      </c>
      <c r="G289" s="71">
        <f>+G290</f>
        <v>0</v>
      </c>
      <c r="H289" s="71">
        <f>+H290</f>
        <v>0</v>
      </c>
      <c r="I289" s="71">
        <f>+I290</f>
        <v>0</v>
      </c>
      <c r="J289" s="71">
        <f>+J290</f>
        <v>0</v>
      </c>
      <c r="K289" s="72">
        <f>+K290</f>
        <v>0</v>
      </c>
    </row>
    <row r="290" spans="1:11" ht="12.75" x14ac:dyDescent="0.2">
      <c r="A290" s="64">
        <v>2</v>
      </c>
      <c r="B290" s="55">
        <v>6</v>
      </c>
      <c r="C290" s="55">
        <v>2</v>
      </c>
      <c r="D290" s="55">
        <v>4</v>
      </c>
      <c r="E290" s="55" t="s">
        <v>301</v>
      </c>
      <c r="F290" s="56" t="s">
        <v>468</v>
      </c>
      <c r="G290" s="68"/>
      <c r="H290" s="68"/>
      <c r="I290" s="68"/>
      <c r="J290" s="57">
        <f>SUBTOTAL(9,G290:I290)</f>
        <v>0</v>
      </c>
      <c r="K290" s="58">
        <f>IFERROR(J290/$J$18*100,"0.00")</f>
        <v>0</v>
      </c>
    </row>
    <row r="291" spans="1:11" ht="12.75" x14ac:dyDescent="0.2">
      <c r="A291" s="45">
        <v>2</v>
      </c>
      <c r="B291" s="46">
        <v>6</v>
      </c>
      <c r="C291" s="46">
        <v>3</v>
      </c>
      <c r="D291" s="46"/>
      <c r="E291" s="46"/>
      <c r="F291" s="47" t="s">
        <v>276</v>
      </c>
      <c r="G291" s="48">
        <f>+G292+G294</f>
        <v>0</v>
      </c>
      <c r="H291" s="48">
        <f>+H292+H294</f>
        <v>1531635</v>
      </c>
      <c r="I291" s="48">
        <f>+I292+I294</f>
        <v>0</v>
      </c>
      <c r="J291" s="48">
        <f>+J292+J294</f>
        <v>1531635</v>
      </c>
      <c r="K291" s="48">
        <f>+K292+K294</f>
        <v>0.24464413634355933</v>
      </c>
    </row>
    <row r="292" spans="1:11" ht="12.75" x14ac:dyDescent="0.2">
      <c r="A292" s="69">
        <v>2</v>
      </c>
      <c r="B292" s="50">
        <v>6</v>
      </c>
      <c r="C292" s="50">
        <v>3</v>
      </c>
      <c r="D292" s="50">
        <v>1</v>
      </c>
      <c r="E292" s="50"/>
      <c r="F292" s="77" t="s">
        <v>277</v>
      </c>
      <c r="G292" s="71">
        <f>+G293</f>
        <v>0</v>
      </c>
      <c r="H292" s="71">
        <f>+H293</f>
        <v>1365000</v>
      </c>
      <c r="I292" s="71">
        <f>+I293</f>
        <v>0</v>
      </c>
      <c r="J292" s="71">
        <f>+J293</f>
        <v>1365000</v>
      </c>
      <c r="K292" s="72">
        <f>+K293</f>
        <v>0.21802795451198131</v>
      </c>
    </row>
    <row r="293" spans="1:11" ht="12.75" x14ac:dyDescent="0.2">
      <c r="A293" s="54">
        <v>2</v>
      </c>
      <c r="B293" s="55">
        <v>6</v>
      </c>
      <c r="C293" s="55">
        <v>3</v>
      </c>
      <c r="D293" s="55">
        <v>1</v>
      </c>
      <c r="E293" s="55" t="s">
        <v>301</v>
      </c>
      <c r="F293" s="56" t="s">
        <v>277</v>
      </c>
      <c r="G293" s="68"/>
      <c r="H293" s="68">
        <v>1365000</v>
      </c>
      <c r="I293" s="68"/>
      <c r="J293" s="57">
        <f>SUBTOTAL(9,G293:I293)</f>
        <v>1365000</v>
      </c>
      <c r="K293" s="58">
        <f>IFERROR(J293/$J$18*100,"0.00")</f>
        <v>0.21802795451198131</v>
      </c>
    </row>
    <row r="294" spans="1:11" ht="12.75" x14ac:dyDescent="0.2">
      <c r="A294" s="49">
        <v>2</v>
      </c>
      <c r="B294" s="50">
        <v>6</v>
      </c>
      <c r="C294" s="50">
        <v>3</v>
      </c>
      <c r="D294" s="50">
        <v>2</v>
      </c>
      <c r="E294" s="50"/>
      <c r="F294" s="63" t="s">
        <v>278</v>
      </c>
      <c r="G294" s="71">
        <f>+G295</f>
        <v>0</v>
      </c>
      <c r="H294" s="71">
        <f>+H295</f>
        <v>166635</v>
      </c>
      <c r="I294" s="71">
        <f>+I295</f>
        <v>0</v>
      </c>
      <c r="J294" s="71">
        <f>+J295</f>
        <v>166635</v>
      </c>
      <c r="K294" s="72">
        <f>+K295</f>
        <v>2.6616181831578028E-2</v>
      </c>
    </row>
    <row r="295" spans="1:11" ht="12.75" x14ac:dyDescent="0.2">
      <c r="A295" s="64">
        <v>2</v>
      </c>
      <c r="B295" s="55">
        <v>6</v>
      </c>
      <c r="C295" s="55">
        <v>3</v>
      </c>
      <c r="D295" s="55">
        <v>2</v>
      </c>
      <c r="E295" s="55" t="s">
        <v>301</v>
      </c>
      <c r="F295" s="62" t="s">
        <v>278</v>
      </c>
      <c r="G295" s="68"/>
      <c r="H295" s="68">
        <v>166635</v>
      </c>
      <c r="I295" s="68"/>
      <c r="J295" s="57">
        <f>SUBTOTAL(9,G295:I295)</f>
        <v>166635</v>
      </c>
      <c r="K295" s="58">
        <f>IFERROR(J295/$J$18*100,"0.00")</f>
        <v>2.6616181831578028E-2</v>
      </c>
    </row>
    <row r="296" spans="1:11" ht="12.75" x14ac:dyDescent="0.2">
      <c r="A296" s="45">
        <v>2</v>
      </c>
      <c r="B296" s="46">
        <v>6</v>
      </c>
      <c r="C296" s="46">
        <v>4</v>
      </c>
      <c r="D296" s="46"/>
      <c r="E296" s="46"/>
      <c r="F296" s="47" t="s">
        <v>281</v>
      </c>
      <c r="G296" s="48">
        <f>+G297+G299+G301</f>
        <v>1260000</v>
      </c>
      <c r="H296" s="48">
        <f>+H297+H299+H301</f>
        <v>0</v>
      </c>
      <c r="I296" s="48">
        <f>+I297+I299+I301</f>
        <v>0</v>
      </c>
      <c r="J296" s="48">
        <f>+J297+J299+J301</f>
        <v>1260000</v>
      </c>
      <c r="K296" s="66">
        <f>+K297+K299+K301</f>
        <v>0.20125657339567504</v>
      </c>
    </row>
    <row r="297" spans="1:11" ht="12.75" x14ac:dyDescent="0.2">
      <c r="A297" s="49">
        <v>2</v>
      </c>
      <c r="B297" s="50">
        <v>6</v>
      </c>
      <c r="C297" s="50">
        <v>4</v>
      </c>
      <c r="D297" s="50">
        <v>1</v>
      </c>
      <c r="E297" s="50"/>
      <c r="F297" s="63" t="s">
        <v>282</v>
      </c>
      <c r="G297" s="71">
        <f>+G298</f>
        <v>0</v>
      </c>
      <c r="H297" s="71">
        <f>+H298</f>
        <v>0</v>
      </c>
      <c r="I297" s="71">
        <f>+I298</f>
        <v>0</v>
      </c>
      <c r="J297" s="71">
        <f>+J298</f>
        <v>0</v>
      </c>
      <c r="K297" s="72">
        <f>+K298</f>
        <v>0</v>
      </c>
    </row>
    <row r="298" spans="1:11" ht="12.75" x14ac:dyDescent="0.2">
      <c r="A298" s="64">
        <v>2</v>
      </c>
      <c r="B298" s="55">
        <v>6</v>
      </c>
      <c r="C298" s="55">
        <v>4</v>
      </c>
      <c r="D298" s="55">
        <v>1</v>
      </c>
      <c r="E298" s="55" t="s">
        <v>301</v>
      </c>
      <c r="F298" s="62" t="s">
        <v>282</v>
      </c>
      <c r="G298" s="68"/>
      <c r="H298" s="68"/>
      <c r="I298" s="68"/>
      <c r="J298" s="57">
        <f>SUBTOTAL(9,G298:I298)</f>
        <v>0</v>
      </c>
      <c r="K298" s="58">
        <f>IFERROR(J298/$J$18*100,"0.00")</f>
        <v>0</v>
      </c>
    </row>
    <row r="299" spans="1:11" ht="12.75" x14ac:dyDescent="0.2">
      <c r="A299" s="49">
        <v>2</v>
      </c>
      <c r="B299" s="50">
        <v>6</v>
      </c>
      <c r="C299" s="50">
        <v>4</v>
      </c>
      <c r="D299" s="50">
        <v>2</v>
      </c>
      <c r="E299" s="50"/>
      <c r="F299" s="63" t="s">
        <v>283</v>
      </c>
      <c r="G299" s="71">
        <f>+G300</f>
        <v>0</v>
      </c>
      <c r="H299" s="71">
        <f>+H300</f>
        <v>0</v>
      </c>
      <c r="I299" s="71">
        <f>+I300</f>
        <v>0</v>
      </c>
      <c r="J299" s="71">
        <f>+J300</f>
        <v>0</v>
      </c>
      <c r="K299" s="72">
        <f>+K300</f>
        <v>0</v>
      </c>
    </row>
    <row r="300" spans="1:11" ht="12.75" x14ac:dyDescent="0.2">
      <c r="A300" s="64">
        <v>2</v>
      </c>
      <c r="B300" s="55">
        <v>6</v>
      </c>
      <c r="C300" s="55">
        <v>4</v>
      </c>
      <c r="D300" s="55">
        <v>2</v>
      </c>
      <c r="E300" s="55" t="s">
        <v>301</v>
      </c>
      <c r="F300" s="62" t="s">
        <v>283</v>
      </c>
      <c r="G300" s="68"/>
      <c r="H300" s="68"/>
      <c r="I300" s="68"/>
      <c r="J300" s="57">
        <f>SUBTOTAL(9,G300:I300)</f>
        <v>0</v>
      </c>
      <c r="K300" s="58">
        <f>IFERROR(J300/$J$18*100,"0.00")</f>
        <v>0</v>
      </c>
    </row>
    <row r="301" spans="1:11" ht="12.75" x14ac:dyDescent="0.2">
      <c r="A301" s="49">
        <v>2</v>
      </c>
      <c r="B301" s="50">
        <v>6</v>
      </c>
      <c r="C301" s="50">
        <v>4</v>
      </c>
      <c r="D301" s="50">
        <v>8</v>
      </c>
      <c r="E301" s="50"/>
      <c r="F301" s="63" t="s">
        <v>289</v>
      </c>
      <c r="G301" s="71">
        <f>+G302</f>
        <v>1260000</v>
      </c>
      <c r="H301" s="71">
        <f>+H302</f>
        <v>0</v>
      </c>
      <c r="I301" s="71">
        <f>+I302</f>
        <v>0</v>
      </c>
      <c r="J301" s="71">
        <f>+J302</f>
        <v>1260000</v>
      </c>
      <c r="K301" s="72">
        <f>+K302</f>
        <v>0.20125657339567504</v>
      </c>
    </row>
    <row r="302" spans="1:11" ht="12.75" x14ac:dyDescent="0.2">
      <c r="A302" s="64">
        <v>2</v>
      </c>
      <c r="B302" s="55">
        <v>6</v>
      </c>
      <c r="C302" s="55">
        <v>4</v>
      </c>
      <c r="D302" s="55">
        <v>8</v>
      </c>
      <c r="E302" s="55" t="s">
        <v>301</v>
      </c>
      <c r="F302" s="62" t="s">
        <v>289</v>
      </c>
      <c r="G302" s="68">
        <v>1260000</v>
      </c>
      <c r="H302" s="68"/>
      <c r="I302" s="68"/>
      <c r="J302" s="57">
        <f>SUBTOTAL(9,G302:I302)</f>
        <v>1260000</v>
      </c>
      <c r="K302" s="58">
        <f>IFERROR(J302/$J$18*100,"0.00")</f>
        <v>0.20125657339567504</v>
      </c>
    </row>
    <row r="303" spans="1:11" ht="12.75" x14ac:dyDescent="0.2">
      <c r="A303" s="45">
        <v>2</v>
      </c>
      <c r="B303" s="46">
        <v>6</v>
      </c>
      <c r="C303" s="46">
        <v>5</v>
      </c>
      <c r="D303" s="46"/>
      <c r="E303" s="46"/>
      <c r="F303" s="47" t="s">
        <v>290</v>
      </c>
      <c r="G303" s="48">
        <f>+G304+G306+G308+G310</f>
        <v>0</v>
      </c>
      <c r="H303" s="48">
        <f>+H304+H306+H308+H310</f>
        <v>0</v>
      </c>
      <c r="I303" s="48">
        <f>+I304+I306+I308+I310</f>
        <v>0</v>
      </c>
      <c r="J303" s="48">
        <f>+J304+J306+J308+J310</f>
        <v>0</v>
      </c>
      <c r="K303" s="48">
        <f>+K304+K306+K308+K310</f>
        <v>0</v>
      </c>
    </row>
    <row r="304" spans="1:11" ht="12.75" x14ac:dyDescent="0.2">
      <c r="A304" s="49">
        <v>2</v>
      </c>
      <c r="B304" s="50">
        <v>6</v>
      </c>
      <c r="C304" s="50">
        <v>5</v>
      </c>
      <c r="D304" s="50">
        <v>2</v>
      </c>
      <c r="E304" s="50"/>
      <c r="F304" s="63" t="s">
        <v>292</v>
      </c>
      <c r="G304" s="71">
        <f>+G305</f>
        <v>0</v>
      </c>
      <c r="H304" s="71">
        <f>+H305</f>
        <v>0</v>
      </c>
      <c r="I304" s="71">
        <f>+I305</f>
        <v>0</v>
      </c>
      <c r="J304" s="71">
        <f>+J305</f>
        <v>0</v>
      </c>
      <c r="K304" s="72">
        <f>+K305</f>
        <v>0</v>
      </c>
    </row>
    <row r="305" spans="1:11" ht="12.75" x14ac:dyDescent="0.2">
      <c r="A305" s="54">
        <v>2</v>
      </c>
      <c r="B305" s="55">
        <v>6</v>
      </c>
      <c r="C305" s="55">
        <v>5</v>
      </c>
      <c r="D305" s="55">
        <v>2</v>
      </c>
      <c r="E305" s="55" t="s">
        <v>301</v>
      </c>
      <c r="F305" s="62" t="s">
        <v>292</v>
      </c>
      <c r="G305" s="68"/>
      <c r="H305" s="68"/>
      <c r="I305" s="68"/>
      <c r="J305" s="57">
        <f>SUBTOTAL(9,G305:I305)</f>
        <v>0</v>
      </c>
      <c r="K305" s="58">
        <f>IFERROR(J305/$J$18*100,"0.00")</f>
        <v>0</v>
      </c>
    </row>
    <row r="306" spans="1:11" ht="12.75" x14ac:dyDescent="0.2">
      <c r="A306" s="49">
        <v>2</v>
      </c>
      <c r="B306" s="50">
        <v>6</v>
      </c>
      <c r="C306" s="50">
        <v>5</v>
      </c>
      <c r="D306" s="50">
        <v>4</v>
      </c>
      <c r="E306" s="50"/>
      <c r="F306" s="63" t="s">
        <v>294</v>
      </c>
      <c r="G306" s="71">
        <f>+G307</f>
        <v>0</v>
      </c>
      <c r="H306" s="71">
        <f>+H307</f>
        <v>0</v>
      </c>
      <c r="I306" s="71">
        <f>+I307</f>
        <v>0</v>
      </c>
      <c r="J306" s="71">
        <f>+J307</f>
        <v>0</v>
      </c>
      <c r="K306" s="72">
        <f>+K307</f>
        <v>0</v>
      </c>
    </row>
    <row r="307" spans="1:11" ht="12.75" x14ac:dyDescent="0.2">
      <c r="A307" s="54">
        <v>2</v>
      </c>
      <c r="B307" s="55">
        <v>6</v>
      </c>
      <c r="C307" s="55">
        <v>5</v>
      </c>
      <c r="D307" s="55">
        <v>4</v>
      </c>
      <c r="E307" s="55" t="s">
        <v>301</v>
      </c>
      <c r="F307" s="62" t="s">
        <v>294</v>
      </c>
      <c r="G307" s="68"/>
      <c r="H307" s="68"/>
      <c r="I307" s="68"/>
      <c r="J307" s="57">
        <f>SUBTOTAL(9,G307:I307)</f>
        <v>0</v>
      </c>
      <c r="K307" s="58">
        <f>IFERROR(J307/$J$18*100,"0.00")</f>
        <v>0</v>
      </c>
    </row>
    <row r="308" spans="1:11" ht="12.75" x14ac:dyDescent="0.2">
      <c r="A308" s="49">
        <v>2</v>
      </c>
      <c r="B308" s="50">
        <v>6</v>
      </c>
      <c r="C308" s="50">
        <v>5</v>
      </c>
      <c r="D308" s="50">
        <v>5</v>
      </c>
      <c r="E308" s="50"/>
      <c r="F308" s="63" t="s">
        <v>295</v>
      </c>
      <c r="G308" s="71">
        <f>+G309</f>
        <v>0</v>
      </c>
      <c r="H308" s="71">
        <f>+H309</f>
        <v>0</v>
      </c>
      <c r="I308" s="71">
        <f>+I309</f>
        <v>0</v>
      </c>
      <c r="J308" s="71">
        <f>+J309</f>
        <v>0</v>
      </c>
      <c r="K308" s="72">
        <f>+K309</f>
        <v>0</v>
      </c>
    </row>
    <row r="309" spans="1:11" ht="12.75" x14ac:dyDescent="0.2">
      <c r="A309" s="54">
        <v>2</v>
      </c>
      <c r="B309" s="55">
        <v>6</v>
      </c>
      <c r="C309" s="55">
        <v>5</v>
      </c>
      <c r="D309" s="55">
        <v>5</v>
      </c>
      <c r="E309" s="55" t="s">
        <v>301</v>
      </c>
      <c r="F309" s="62" t="s">
        <v>295</v>
      </c>
      <c r="G309" s="68"/>
      <c r="H309" s="68"/>
      <c r="I309" s="68"/>
      <c r="J309" s="57">
        <f>SUBTOTAL(9,G309:I309)</f>
        <v>0</v>
      </c>
      <c r="K309" s="58">
        <f>IFERROR(J309/$J$18*100,"0.00")</f>
        <v>0</v>
      </c>
    </row>
    <row r="310" spans="1:11" ht="12.75" x14ac:dyDescent="0.2">
      <c r="A310" s="49">
        <v>2</v>
      </c>
      <c r="B310" s="50">
        <v>6</v>
      </c>
      <c r="C310" s="50">
        <v>5</v>
      </c>
      <c r="D310" s="50">
        <v>6</v>
      </c>
      <c r="E310" s="50"/>
      <c r="F310" s="63" t="s">
        <v>469</v>
      </c>
      <c r="G310" s="71">
        <f>+G311</f>
        <v>0</v>
      </c>
      <c r="H310" s="71">
        <f>+H311</f>
        <v>0</v>
      </c>
      <c r="I310" s="71">
        <f>+I311</f>
        <v>0</v>
      </c>
      <c r="J310" s="71">
        <f>+J311</f>
        <v>0</v>
      </c>
      <c r="K310" s="72">
        <f>+K311</f>
        <v>0</v>
      </c>
    </row>
    <row r="311" spans="1:11" ht="12.75" x14ac:dyDescent="0.2">
      <c r="A311" s="54">
        <v>2</v>
      </c>
      <c r="B311" s="55">
        <v>6</v>
      </c>
      <c r="C311" s="55">
        <v>5</v>
      </c>
      <c r="D311" s="55">
        <v>6</v>
      </c>
      <c r="E311" s="55" t="s">
        <v>301</v>
      </c>
      <c r="F311" s="62" t="s">
        <v>469</v>
      </c>
      <c r="G311" s="68"/>
      <c r="H311" s="68"/>
      <c r="I311" s="68"/>
      <c r="J311" s="57">
        <f>SUBTOTAL(9,G311:I311)</f>
        <v>0</v>
      </c>
      <c r="K311" s="58">
        <f>IFERROR(J311/$J$18*100,"0.00")</f>
        <v>0</v>
      </c>
    </row>
    <row r="312" spans="1:11" ht="12.75" x14ac:dyDescent="0.2">
      <c r="A312" s="45">
        <v>2</v>
      </c>
      <c r="B312" s="46">
        <v>6</v>
      </c>
      <c r="C312" s="46">
        <v>6</v>
      </c>
      <c r="D312" s="46"/>
      <c r="E312" s="46"/>
      <c r="F312" s="47" t="s">
        <v>470</v>
      </c>
      <c r="G312" s="48">
        <f t="shared" ref="G312:K313" si="13">+G313</f>
        <v>0</v>
      </c>
      <c r="H312" s="48">
        <f t="shared" si="13"/>
        <v>0</v>
      </c>
      <c r="I312" s="48">
        <f t="shared" si="13"/>
        <v>0</v>
      </c>
      <c r="J312" s="48">
        <f t="shared" si="13"/>
        <v>0</v>
      </c>
      <c r="K312" s="66">
        <f t="shared" si="13"/>
        <v>0</v>
      </c>
    </row>
    <row r="313" spans="1:11" ht="12.75" x14ac:dyDescent="0.2">
      <c r="A313" s="49">
        <v>2</v>
      </c>
      <c r="B313" s="50">
        <v>6</v>
      </c>
      <c r="C313" s="50">
        <v>6</v>
      </c>
      <c r="D313" s="50">
        <v>1</v>
      </c>
      <c r="E313" s="50"/>
      <c r="F313" s="77" t="s">
        <v>471</v>
      </c>
      <c r="G313" s="52">
        <f t="shared" si="13"/>
        <v>0</v>
      </c>
      <c r="H313" s="52">
        <f t="shared" si="13"/>
        <v>0</v>
      </c>
      <c r="I313" s="52">
        <f t="shared" si="13"/>
        <v>0</v>
      </c>
      <c r="J313" s="52">
        <f t="shared" si="13"/>
        <v>0</v>
      </c>
      <c r="K313" s="53">
        <f t="shared" si="13"/>
        <v>0</v>
      </c>
    </row>
    <row r="314" spans="1:11" ht="12.75" x14ac:dyDescent="0.2">
      <c r="A314" s="54">
        <v>2</v>
      </c>
      <c r="B314" s="55">
        <v>6</v>
      </c>
      <c r="C314" s="55">
        <v>6</v>
      </c>
      <c r="D314" s="55">
        <v>1</v>
      </c>
      <c r="E314" s="55" t="s">
        <v>301</v>
      </c>
      <c r="F314" s="62" t="s">
        <v>471</v>
      </c>
      <c r="G314" s="68"/>
      <c r="H314" s="68"/>
      <c r="I314" s="68"/>
      <c r="J314" s="57">
        <f>SUBTOTAL(9,G314:I314)</f>
        <v>0</v>
      </c>
      <c r="K314" s="58">
        <f>IFERROR(J314/$J$18*100,"0.00")</f>
        <v>0</v>
      </c>
    </row>
    <row r="315" spans="1:11" ht="12.75" x14ac:dyDescent="0.2">
      <c r="A315" s="45">
        <v>2</v>
      </c>
      <c r="B315" s="46">
        <v>6</v>
      </c>
      <c r="C315" s="46">
        <v>8</v>
      </c>
      <c r="D315" s="46"/>
      <c r="E315" s="46"/>
      <c r="F315" s="47" t="s">
        <v>313</v>
      </c>
      <c r="G315" s="48">
        <f>+G316+G319+G321+G323</f>
        <v>0</v>
      </c>
      <c r="H315" s="48">
        <f>+H316+H319+H321+H323</f>
        <v>0</v>
      </c>
      <c r="I315" s="48">
        <f>+I316+I319+I321+I323</f>
        <v>0</v>
      </c>
      <c r="J315" s="48">
        <f>+J316+J319+J321+J323</f>
        <v>0</v>
      </c>
      <c r="K315" s="48">
        <f>+K316+K319+K321+K323</f>
        <v>0</v>
      </c>
    </row>
    <row r="316" spans="1:11" ht="12.75" x14ac:dyDescent="0.2">
      <c r="A316" s="49">
        <v>2</v>
      </c>
      <c r="B316" s="50">
        <v>6</v>
      </c>
      <c r="C316" s="50">
        <v>8</v>
      </c>
      <c r="D316" s="50">
        <v>3</v>
      </c>
      <c r="E316" s="50"/>
      <c r="F316" s="63" t="s">
        <v>316</v>
      </c>
      <c r="G316" s="71">
        <f>+G317+G318</f>
        <v>0</v>
      </c>
      <c r="H316" s="71">
        <f>+H317+H318</f>
        <v>0</v>
      </c>
      <c r="I316" s="71">
        <f>+I317+I318</f>
        <v>0</v>
      </c>
      <c r="J316" s="71">
        <f>+J317+J318</f>
        <v>0</v>
      </c>
      <c r="K316" s="72">
        <f>+K317+K318</f>
        <v>0</v>
      </c>
    </row>
    <row r="317" spans="1:11" ht="12.75" x14ac:dyDescent="0.2">
      <c r="A317" s="64">
        <v>2</v>
      </c>
      <c r="B317" s="55">
        <v>6</v>
      </c>
      <c r="C317" s="55">
        <v>8</v>
      </c>
      <c r="D317" s="55">
        <v>3</v>
      </c>
      <c r="E317" s="55" t="s">
        <v>301</v>
      </c>
      <c r="F317" s="62" t="s">
        <v>317</v>
      </c>
      <c r="G317" s="23"/>
      <c r="H317" s="23"/>
      <c r="I317" s="23"/>
      <c r="J317" s="57">
        <f>SUBTOTAL(9,G317:I317)</f>
        <v>0</v>
      </c>
      <c r="K317" s="58">
        <f>IFERROR(J317/$J$18*100,"0.00")</f>
        <v>0</v>
      </c>
    </row>
    <row r="318" spans="1:11" ht="12.75" x14ac:dyDescent="0.2">
      <c r="A318" s="64">
        <v>2</v>
      </c>
      <c r="B318" s="55">
        <v>6</v>
      </c>
      <c r="C318" s="55">
        <v>8</v>
      </c>
      <c r="D318" s="55">
        <v>3</v>
      </c>
      <c r="E318" s="55" t="s">
        <v>324</v>
      </c>
      <c r="F318" s="62" t="s">
        <v>318</v>
      </c>
      <c r="G318" s="68"/>
      <c r="H318" s="68"/>
      <c r="I318" s="68"/>
      <c r="J318" s="57">
        <f>SUBTOTAL(9,G318:I318)</f>
        <v>0</v>
      </c>
      <c r="K318" s="58">
        <f>IFERROR(J318/$J$18*100,"0.00")</f>
        <v>0</v>
      </c>
    </row>
    <row r="319" spans="1:11" ht="12.75" x14ac:dyDescent="0.2">
      <c r="A319" s="49">
        <v>2</v>
      </c>
      <c r="B319" s="50">
        <v>6</v>
      </c>
      <c r="C319" s="50">
        <v>8</v>
      </c>
      <c r="D319" s="50">
        <v>5</v>
      </c>
      <c r="E319" s="50"/>
      <c r="F319" s="63" t="s">
        <v>320</v>
      </c>
      <c r="G319" s="71">
        <f>+G320</f>
        <v>0</v>
      </c>
      <c r="H319" s="71">
        <f>+H320</f>
        <v>0</v>
      </c>
      <c r="I319" s="71">
        <f>+I320</f>
        <v>0</v>
      </c>
      <c r="J319" s="71">
        <f>+J320</f>
        <v>0</v>
      </c>
      <c r="K319" s="72">
        <f>+K320</f>
        <v>0</v>
      </c>
    </row>
    <row r="320" spans="1:11" ht="12.75" x14ac:dyDescent="0.2">
      <c r="A320" s="64">
        <v>2</v>
      </c>
      <c r="B320" s="55">
        <v>6</v>
      </c>
      <c r="C320" s="55">
        <v>8</v>
      </c>
      <c r="D320" s="55">
        <v>5</v>
      </c>
      <c r="E320" s="55" t="s">
        <v>301</v>
      </c>
      <c r="F320" s="62" t="s">
        <v>320</v>
      </c>
      <c r="G320" s="68"/>
      <c r="H320" s="68"/>
      <c r="I320" s="68"/>
      <c r="J320" s="57">
        <f>SUBTOTAL(9,G320:I320)</f>
        <v>0</v>
      </c>
      <c r="K320" s="58">
        <f>IFERROR(J320/$J$18*100,"0.00")</f>
        <v>0</v>
      </c>
    </row>
    <row r="321" spans="1:11" ht="12.75" x14ac:dyDescent="0.2">
      <c r="A321" s="49">
        <v>2</v>
      </c>
      <c r="B321" s="50">
        <v>6</v>
      </c>
      <c r="C321" s="50">
        <v>8</v>
      </c>
      <c r="D321" s="50">
        <v>8</v>
      </c>
      <c r="E321" s="50"/>
      <c r="F321" s="77" t="s">
        <v>472</v>
      </c>
      <c r="G321" s="71">
        <f>+G322</f>
        <v>0</v>
      </c>
      <c r="H321" s="71">
        <f>+H322</f>
        <v>0</v>
      </c>
      <c r="I321" s="71">
        <f>+I322</f>
        <v>0</v>
      </c>
      <c r="J321" s="71">
        <f>+J322</f>
        <v>0</v>
      </c>
      <c r="K321" s="72">
        <f>+K322</f>
        <v>0</v>
      </c>
    </row>
    <row r="322" spans="1:11" ht="12.75" x14ac:dyDescent="0.2">
      <c r="A322" s="64">
        <v>2</v>
      </c>
      <c r="B322" s="55">
        <v>6</v>
      </c>
      <c r="C322" s="55">
        <v>8</v>
      </c>
      <c r="D322" s="55">
        <v>8</v>
      </c>
      <c r="E322" s="55" t="s">
        <v>301</v>
      </c>
      <c r="F322" s="62" t="s">
        <v>473</v>
      </c>
      <c r="G322" s="23"/>
      <c r="H322" s="23"/>
      <c r="I322" s="23"/>
      <c r="J322" s="57">
        <f>SUBTOTAL(9,G322:I322)</f>
        <v>0</v>
      </c>
      <c r="K322" s="58">
        <f>IFERROR(J322/$J$18*100,"0.00")</f>
        <v>0</v>
      </c>
    </row>
    <row r="323" spans="1:11" ht="12.75" x14ac:dyDescent="0.2">
      <c r="A323" s="49">
        <v>2</v>
      </c>
      <c r="B323" s="50">
        <v>6</v>
      </c>
      <c r="C323" s="50">
        <v>8</v>
      </c>
      <c r="D323" s="50">
        <v>9</v>
      </c>
      <c r="E323" s="50"/>
      <c r="F323" s="77" t="s">
        <v>330</v>
      </c>
      <c r="G323" s="71">
        <f>+G324</f>
        <v>0</v>
      </c>
      <c r="H323" s="71">
        <f>+H324</f>
        <v>0</v>
      </c>
      <c r="I323" s="71">
        <f>+I324</f>
        <v>0</v>
      </c>
      <c r="J323" s="71">
        <f>+J324</f>
        <v>0</v>
      </c>
      <c r="K323" s="72">
        <f>+K324</f>
        <v>0</v>
      </c>
    </row>
    <row r="324" spans="1:11" ht="12.75" x14ac:dyDescent="0.2">
      <c r="A324" s="64">
        <v>2</v>
      </c>
      <c r="B324" s="55">
        <v>6</v>
      </c>
      <c r="C324" s="55">
        <v>8</v>
      </c>
      <c r="D324" s="55">
        <v>9</v>
      </c>
      <c r="E324" s="55" t="s">
        <v>301</v>
      </c>
      <c r="F324" s="62" t="s">
        <v>330</v>
      </c>
      <c r="G324" s="68"/>
      <c r="H324" s="68"/>
      <c r="I324" s="68"/>
      <c r="J324" s="57">
        <f>SUBTOTAL(9,G324:I324)</f>
        <v>0</v>
      </c>
      <c r="K324" s="58">
        <f>IFERROR(J324/$J$18*100,"0.00")</f>
        <v>0</v>
      </c>
    </row>
    <row r="325" spans="1:11" ht="12.75" x14ac:dyDescent="0.2">
      <c r="A325" s="40">
        <v>2</v>
      </c>
      <c r="B325" s="41">
        <v>7</v>
      </c>
      <c r="C325" s="42"/>
      <c r="D325" s="42"/>
      <c r="E325" s="42"/>
      <c r="F325" s="43" t="s">
        <v>343</v>
      </c>
      <c r="G325" s="44">
        <f t="shared" ref="G325:K327" si="14">+G326</f>
        <v>0</v>
      </c>
      <c r="H325" s="44">
        <f t="shared" si="14"/>
        <v>5386500</v>
      </c>
      <c r="I325" s="44">
        <f t="shared" si="14"/>
        <v>0</v>
      </c>
      <c r="J325" s="44">
        <f t="shared" si="14"/>
        <v>5386500</v>
      </c>
      <c r="K325" s="67">
        <f t="shared" si="14"/>
        <v>0.86037185126651083</v>
      </c>
    </row>
    <row r="326" spans="1:11" ht="12.75" x14ac:dyDescent="0.2">
      <c r="A326" s="45">
        <v>2</v>
      </c>
      <c r="B326" s="46">
        <v>7</v>
      </c>
      <c r="C326" s="46">
        <v>1</v>
      </c>
      <c r="D326" s="46"/>
      <c r="E326" s="46"/>
      <c r="F326" s="47" t="s">
        <v>344</v>
      </c>
      <c r="G326" s="48">
        <f t="shared" si="14"/>
        <v>0</v>
      </c>
      <c r="H326" s="48">
        <f t="shared" si="14"/>
        <v>5386500</v>
      </c>
      <c r="I326" s="48">
        <f t="shared" si="14"/>
        <v>0</v>
      </c>
      <c r="J326" s="48">
        <f t="shared" si="14"/>
        <v>5386500</v>
      </c>
      <c r="K326" s="66">
        <f t="shared" si="14"/>
        <v>0.86037185126651083</v>
      </c>
    </row>
    <row r="327" spans="1:11" ht="12.75" x14ac:dyDescent="0.2">
      <c r="A327" s="49">
        <v>2</v>
      </c>
      <c r="B327" s="50">
        <v>7</v>
      </c>
      <c r="C327" s="50">
        <v>1</v>
      </c>
      <c r="D327" s="50">
        <v>2</v>
      </c>
      <c r="E327" s="50"/>
      <c r="F327" s="63" t="s">
        <v>346</v>
      </c>
      <c r="G327" s="71">
        <f t="shared" si="14"/>
        <v>0</v>
      </c>
      <c r="H327" s="71">
        <f t="shared" si="14"/>
        <v>5386500</v>
      </c>
      <c r="I327" s="71">
        <f t="shared" si="14"/>
        <v>0</v>
      </c>
      <c r="J327" s="71">
        <f t="shared" si="14"/>
        <v>5386500</v>
      </c>
      <c r="K327" s="72">
        <f t="shared" si="14"/>
        <v>0.86037185126651083</v>
      </c>
    </row>
    <row r="328" spans="1:11" ht="12.75" x14ac:dyDescent="0.2">
      <c r="A328" s="78">
        <v>2</v>
      </c>
      <c r="B328" s="79">
        <v>7</v>
      </c>
      <c r="C328" s="79">
        <v>1</v>
      </c>
      <c r="D328" s="79">
        <v>2</v>
      </c>
      <c r="E328" s="79" t="s">
        <v>301</v>
      </c>
      <c r="F328" s="80" t="s">
        <v>346</v>
      </c>
      <c r="G328" s="81"/>
      <c r="H328" s="81">
        <v>5386500</v>
      </c>
      <c r="I328" s="81"/>
      <c r="J328" s="82">
        <f>SUBTOTAL(9,G328:I328)</f>
        <v>5386500</v>
      </c>
      <c r="K328" s="83">
        <f>IFERROR(J328/$J$18*100,"0.00")</f>
        <v>0.86037185126651083</v>
      </c>
    </row>
  </sheetData>
  <sheetProtection password="E105" sheet="1"/>
  <mergeCells count="9">
    <mergeCell ref="G16:I16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1.6535433070866143" right="0.11811023622047245" top="0.27559055118110237" bottom="0.23622047244094491" header="0" footer="0"/>
  <pageSetup paperSize="9" scale="65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85"/>
  <sheetViews>
    <sheetView tabSelected="1" topLeftCell="A2" workbookViewId="0">
      <pane xSplit="5" ySplit="7" topLeftCell="F9" activePane="bottomRight" state="frozen"/>
      <selection activeCell="A2" sqref="A2"/>
      <selection pane="topRight" activeCell="F2" sqref="F2"/>
      <selection pane="bottomLeft" activeCell="A9" sqref="A9"/>
      <selection pane="bottomRight" activeCell="I9" sqref="I9:I485"/>
    </sheetView>
  </sheetViews>
  <sheetFormatPr baseColWidth="10" defaultRowHeight="15" x14ac:dyDescent="0.25"/>
  <cols>
    <col min="1" max="4" width="2" bestFit="1" customWidth="1"/>
    <col min="5" max="5" width="3.5703125" bestFit="1" customWidth="1"/>
    <col min="6" max="6" width="41.85546875" customWidth="1"/>
    <col min="7" max="7" width="13.140625" bestFit="1" customWidth="1"/>
    <col min="8" max="8" width="14.140625" style="1" bestFit="1" customWidth="1"/>
    <col min="9" max="9" width="13.140625" bestFit="1" customWidth="1"/>
  </cols>
  <sheetData>
    <row r="3" spans="1:9" ht="18.75" customHeight="1" x14ac:dyDescent="0.25">
      <c r="A3" s="94" t="s">
        <v>365</v>
      </c>
      <c r="B3" s="94"/>
      <c r="C3" s="94"/>
      <c r="D3" s="94"/>
      <c r="E3" s="94"/>
      <c r="F3" s="94"/>
      <c r="G3" s="94"/>
      <c r="H3" s="94"/>
      <c r="I3" s="94"/>
    </row>
    <row r="4" spans="1:9" ht="18.75" customHeight="1" x14ac:dyDescent="0.25">
      <c r="A4" s="95" t="s">
        <v>366</v>
      </c>
      <c r="B4" s="95"/>
      <c r="C4" s="95"/>
      <c r="D4" s="95"/>
      <c r="E4" s="95"/>
      <c r="F4" s="95"/>
      <c r="G4" s="95"/>
      <c r="H4" s="95"/>
      <c r="I4" s="95"/>
    </row>
    <row r="5" spans="1:9" ht="18.75" customHeight="1" x14ac:dyDescent="0.25"/>
    <row r="6" spans="1:9" ht="15.75" customHeight="1" x14ac:dyDescent="0.25"/>
    <row r="8" spans="1:9" x14ac:dyDescent="0.25">
      <c r="A8" s="93" t="s">
        <v>475</v>
      </c>
      <c r="B8" s="93"/>
      <c r="C8" s="93"/>
      <c r="D8" s="93"/>
      <c r="E8" s="93"/>
      <c r="F8" s="2" t="s">
        <v>474</v>
      </c>
      <c r="G8" s="2" t="s">
        <v>476</v>
      </c>
      <c r="H8" s="3" t="s">
        <v>477</v>
      </c>
      <c r="I8" s="2" t="s">
        <v>478</v>
      </c>
    </row>
    <row r="9" spans="1:9" x14ac:dyDescent="0.25">
      <c r="A9">
        <v>2</v>
      </c>
      <c r="F9" t="s">
        <v>8</v>
      </c>
      <c r="G9" s="1">
        <v>5206404.96</v>
      </c>
      <c r="H9" s="1">
        <v>5895118.71</v>
      </c>
      <c r="I9" s="1">
        <v>6804404.9700000007</v>
      </c>
    </row>
    <row r="10" spans="1:9" x14ac:dyDescent="0.25">
      <c r="A10">
        <v>2</v>
      </c>
      <c r="B10">
        <v>1</v>
      </c>
      <c r="F10" t="s">
        <v>9</v>
      </c>
      <c r="G10" s="1">
        <v>2106388.9700000002</v>
      </c>
      <c r="H10" s="1">
        <v>2217508.52</v>
      </c>
      <c r="I10" s="1">
        <v>2096247.8200000003</v>
      </c>
    </row>
    <row r="11" spans="1:9" x14ac:dyDescent="0.25">
      <c r="A11">
        <v>2</v>
      </c>
      <c r="B11">
        <v>1</v>
      </c>
      <c r="C11">
        <v>1</v>
      </c>
      <c r="F11" t="s">
        <v>10</v>
      </c>
      <c r="G11" s="1">
        <v>1729936.35</v>
      </c>
      <c r="H11" s="1">
        <v>1839516.97</v>
      </c>
      <c r="I11" s="1">
        <v>1726460.9800000002</v>
      </c>
    </row>
    <row r="12" spans="1:9" x14ac:dyDescent="0.25">
      <c r="A12">
        <v>2</v>
      </c>
      <c r="B12">
        <v>1</v>
      </c>
      <c r="C12">
        <v>1</v>
      </c>
      <c r="D12">
        <v>1</v>
      </c>
      <c r="F12" t="s">
        <v>11</v>
      </c>
      <c r="G12" s="1">
        <v>922820.26</v>
      </c>
      <c r="H12" s="1">
        <v>911099.79999999993</v>
      </c>
      <c r="I12" s="1">
        <v>950713.57000000007</v>
      </c>
    </row>
    <row r="13" spans="1:9" x14ac:dyDescent="0.25">
      <c r="A13">
        <v>2</v>
      </c>
      <c r="B13">
        <v>1</v>
      </c>
      <c r="C13">
        <v>1</v>
      </c>
      <c r="D13">
        <v>1</v>
      </c>
      <c r="E13" t="s">
        <v>12</v>
      </c>
      <c r="F13" t="s">
        <v>13</v>
      </c>
      <c r="G13" s="1">
        <v>922820.26</v>
      </c>
      <c r="H13" s="1">
        <v>911099.79999999993</v>
      </c>
      <c r="I13" s="1">
        <v>950713.57000000007</v>
      </c>
    </row>
    <row r="14" spans="1:9" x14ac:dyDescent="0.25">
      <c r="A14">
        <v>2</v>
      </c>
      <c r="B14">
        <v>1</v>
      </c>
      <c r="C14">
        <v>1</v>
      </c>
      <c r="D14">
        <v>1</v>
      </c>
      <c r="E14" t="s">
        <v>14</v>
      </c>
      <c r="F14" t="s">
        <v>15</v>
      </c>
      <c r="G14" s="1">
        <v>0</v>
      </c>
      <c r="H14" s="1">
        <v>0</v>
      </c>
      <c r="I14" s="1">
        <v>0</v>
      </c>
    </row>
    <row r="15" spans="1:9" x14ac:dyDescent="0.25">
      <c r="A15">
        <v>2</v>
      </c>
      <c r="B15">
        <v>1</v>
      </c>
      <c r="C15">
        <v>1</v>
      </c>
      <c r="D15">
        <v>1</v>
      </c>
      <c r="E15" t="s">
        <v>16</v>
      </c>
      <c r="F15" t="s">
        <v>17</v>
      </c>
      <c r="G15" s="1">
        <v>0</v>
      </c>
      <c r="H15" s="1">
        <v>0</v>
      </c>
      <c r="I15" s="1">
        <v>0</v>
      </c>
    </row>
    <row r="16" spans="1:9" x14ac:dyDescent="0.25">
      <c r="A16">
        <v>2</v>
      </c>
      <c r="B16">
        <v>1</v>
      </c>
      <c r="C16">
        <v>1</v>
      </c>
      <c r="D16">
        <v>1</v>
      </c>
      <c r="E16" t="s">
        <v>18</v>
      </c>
      <c r="F16" t="s">
        <v>19</v>
      </c>
      <c r="G16" s="1">
        <v>0</v>
      </c>
      <c r="H16" s="1">
        <v>0</v>
      </c>
      <c r="I16" s="1">
        <v>0</v>
      </c>
    </row>
    <row r="17" spans="1:9" x14ac:dyDescent="0.25">
      <c r="A17">
        <v>2</v>
      </c>
      <c r="B17">
        <v>1</v>
      </c>
      <c r="C17">
        <v>1</v>
      </c>
      <c r="D17">
        <v>1</v>
      </c>
      <c r="E17" t="s">
        <v>20</v>
      </c>
      <c r="F17" t="s">
        <v>21</v>
      </c>
      <c r="G17" s="1">
        <v>0</v>
      </c>
      <c r="H17" s="1">
        <v>0</v>
      </c>
      <c r="I17" s="1">
        <v>0</v>
      </c>
    </row>
    <row r="18" spans="1:9" x14ac:dyDescent="0.25">
      <c r="A18">
        <v>2</v>
      </c>
      <c r="B18">
        <v>1</v>
      </c>
      <c r="C18">
        <v>1</v>
      </c>
      <c r="D18">
        <v>1</v>
      </c>
      <c r="E18" t="s">
        <v>22</v>
      </c>
      <c r="F18" t="s">
        <v>23</v>
      </c>
      <c r="G18" s="1">
        <v>0</v>
      </c>
      <c r="H18" s="1">
        <v>0</v>
      </c>
      <c r="I18" s="1">
        <v>0</v>
      </c>
    </row>
    <row r="19" spans="1:9" x14ac:dyDescent="0.25">
      <c r="A19">
        <v>2</v>
      </c>
      <c r="B19">
        <v>1</v>
      </c>
      <c r="C19">
        <v>1</v>
      </c>
      <c r="D19">
        <v>2</v>
      </c>
      <c r="F19" t="s">
        <v>24</v>
      </c>
      <c r="G19" s="1">
        <v>800116.09000000008</v>
      </c>
      <c r="H19" s="1">
        <v>808226.35</v>
      </c>
      <c r="I19" s="1">
        <v>768536.40000000014</v>
      </c>
    </row>
    <row r="20" spans="1:9" x14ac:dyDescent="0.25">
      <c r="A20">
        <v>2</v>
      </c>
      <c r="B20">
        <v>1</v>
      </c>
      <c r="C20">
        <v>1</v>
      </c>
      <c r="D20">
        <v>2</v>
      </c>
      <c r="E20" t="s">
        <v>16</v>
      </c>
      <c r="F20" t="s">
        <v>25</v>
      </c>
      <c r="G20" s="1">
        <v>0</v>
      </c>
      <c r="H20" s="1">
        <v>0</v>
      </c>
      <c r="I20" s="1">
        <v>0</v>
      </c>
    </row>
    <row r="21" spans="1:9" x14ac:dyDescent="0.25">
      <c r="A21">
        <v>2</v>
      </c>
      <c r="B21">
        <v>1</v>
      </c>
      <c r="C21">
        <v>1</v>
      </c>
      <c r="D21">
        <v>2</v>
      </c>
      <c r="E21" t="s">
        <v>20</v>
      </c>
      <c r="F21" t="s">
        <v>26</v>
      </c>
      <c r="G21" s="1">
        <v>0</v>
      </c>
      <c r="H21" s="1">
        <v>0</v>
      </c>
      <c r="I21" s="1">
        <v>0</v>
      </c>
    </row>
    <row r="22" spans="1:9" x14ac:dyDescent="0.25">
      <c r="A22">
        <v>2</v>
      </c>
      <c r="B22">
        <v>1</v>
      </c>
      <c r="C22">
        <v>1</v>
      </c>
      <c r="D22">
        <v>2</v>
      </c>
      <c r="E22" t="s">
        <v>22</v>
      </c>
      <c r="F22" t="s">
        <v>27</v>
      </c>
      <c r="G22" s="1">
        <v>8200</v>
      </c>
      <c r="H22" s="1">
        <v>14000</v>
      </c>
      <c r="I22" s="1">
        <v>6500</v>
      </c>
    </row>
    <row r="23" spans="1:9" x14ac:dyDescent="0.25">
      <c r="A23">
        <v>2</v>
      </c>
      <c r="B23">
        <v>1</v>
      </c>
      <c r="C23">
        <v>1</v>
      </c>
      <c r="D23">
        <v>2</v>
      </c>
      <c r="E23" t="s">
        <v>28</v>
      </c>
      <c r="F23" t="s">
        <v>29</v>
      </c>
      <c r="G23" s="1">
        <v>791916.09000000008</v>
      </c>
      <c r="H23" s="1">
        <v>794226.35</v>
      </c>
      <c r="I23" s="1">
        <v>762036.40000000014</v>
      </c>
    </row>
    <row r="24" spans="1:9" x14ac:dyDescent="0.25">
      <c r="A24">
        <v>2</v>
      </c>
      <c r="B24">
        <v>1</v>
      </c>
      <c r="C24">
        <v>1</v>
      </c>
      <c r="D24">
        <v>2</v>
      </c>
      <c r="E24" t="s">
        <v>30</v>
      </c>
      <c r="F24" t="s">
        <v>31</v>
      </c>
      <c r="G24" s="1">
        <v>0</v>
      </c>
      <c r="H24" s="1">
        <v>0</v>
      </c>
      <c r="I24" s="1">
        <v>0</v>
      </c>
    </row>
    <row r="25" spans="1:9" x14ac:dyDescent="0.25">
      <c r="A25">
        <v>2</v>
      </c>
      <c r="B25">
        <v>1</v>
      </c>
      <c r="C25">
        <v>1</v>
      </c>
      <c r="D25">
        <v>2</v>
      </c>
      <c r="E25" t="s">
        <v>32</v>
      </c>
      <c r="F25" t="s">
        <v>33</v>
      </c>
      <c r="G25" s="1">
        <v>0</v>
      </c>
      <c r="H25" s="1">
        <v>0</v>
      </c>
      <c r="I25" s="1">
        <v>0</v>
      </c>
    </row>
    <row r="26" spans="1:9" x14ac:dyDescent="0.25">
      <c r="A26">
        <v>2</v>
      </c>
      <c r="B26">
        <v>1</v>
      </c>
      <c r="C26">
        <v>1</v>
      </c>
      <c r="D26">
        <v>3</v>
      </c>
      <c r="F26" t="s">
        <v>34</v>
      </c>
      <c r="G26" s="1">
        <v>0</v>
      </c>
      <c r="H26" s="1">
        <v>0</v>
      </c>
      <c r="I26" s="1">
        <v>0</v>
      </c>
    </row>
    <row r="27" spans="1:9" x14ac:dyDescent="0.25">
      <c r="A27">
        <v>2</v>
      </c>
      <c r="B27">
        <v>1</v>
      </c>
      <c r="C27">
        <v>1</v>
      </c>
      <c r="D27">
        <v>3</v>
      </c>
      <c r="E27" t="s">
        <v>12</v>
      </c>
      <c r="F27" t="s">
        <v>34</v>
      </c>
      <c r="G27" s="1">
        <v>0</v>
      </c>
      <c r="H27" s="1">
        <v>0</v>
      </c>
      <c r="I27" s="1">
        <v>0</v>
      </c>
    </row>
    <row r="28" spans="1:9" x14ac:dyDescent="0.25">
      <c r="A28">
        <v>2</v>
      </c>
      <c r="B28">
        <v>1</v>
      </c>
      <c r="C28">
        <v>1</v>
      </c>
      <c r="D28">
        <v>4</v>
      </c>
      <c r="F28" t="s">
        <v>35</v>
      </c>
      <c r="G28" s="1">
        <v>7000</v>
      </c>
      <c r="H28" s="1">
        <v>0</v>
      </c>
      <c r="I28" s="1">
        <v>0</v>
      </c>
    </row>
    <row r="29" spans="1:9" x14ac:dyDescent="0.25">
      <c r="A29">
        <v>2</v>
      </c>
      <c r="B29">
        <v>1</v>
      </c>
      <c r="C29">
        <v>1</v>
      </c>
      <c r="D29">
        <v>4</v>
      </c>
      <c r="E29" t="s">
        <v>12</v>
      </c>
      <c r="F29" t="s">
        <v>35</v>
      </c>
      <c r="G29" s="1">
        <v>7000</v>
      </c>
      <c r="H29" s="1">
        <v>0</v>
      </c>
      <c r="I29" s="1">
        <v>0</v>
      </c>
    </row>
    <row r="30" spans="1:9" x14ac:dyDescent="0.25">
      <c r="A30">
        <v>2</v>
      </c>
      <c r="B30">
        <v>1</v>
      </c>
      <c r="C30">
        <v>1</v>
      </c>
      <c r="D30">
        <v>5</v>
      </c>
      <c r="F30" t="s">
        <v>36</v>
      </c>
      <c r="G30" s="1">
        <v>0</v>
      </c>
      <c r="H30" s="1">
        <v>120190.82</v>
      </c>
      <c r="I30" s="1">
        <v>7211.01</v>
      </c>
    </row>
    <row r="31" spans="1:9" x14ac:dyDescent="0.25">
      <c r="A31">
        <v>2</v>
      </c>
      <c r="B31">
        <v>1</v>
      </c>
      <c r="C31">
        <v>1</v>
      </c>
      <c r="D31">
        <v>5</v>
      </c>
      <c r="E31" t="s">
        <v>12</v>
      </c>
      <c r="F31" t="s">
        <v>36</v>
      </c>
      <c r="G31" s="1">
        <v>0</v>
      </c>
      <c r="H31" s="1">
        <v>0</v>
      </c>
      <c r="I31" s="1">
        <v>7211.01</v>
      </c>
    </row>
    <row r="32" spans="1:9" x14ac:dyDescent="0.25">
      <c r="A32">
        <v>2</v>
      </c>
      <c r="B32">
        <v>1</v>
      </c>
      <c r="C32">
        <v>1</v>
      </c>
      <c r="D32">
        <v>5</v>
      </c>
      <c r="E32" t="s">
        <v>14</v>
      </c>
      <c r="F32" t="s">
        <v>37</v>
      </c>
      <c r="G32" s="1">
        <v>0</v>
      </c>
      <c r="H32" s="1">
        <v>0</v>
      </c>
      <c r="I32" s="1">
        <v>0</v>
      </c>
    </row>
    <row r="33" spans="1:9" x14ac:dyDescent="0.25">
      <c r="A33">
        <v>2</v>
      </c>
      <c r="B33">
        <v>1</v>
      </c>
      <c r="C33">
        <v>1</v>
      </c>
      <c r="D33">
        <v>5</v>
      </c>
      <c r="E33" t="s">
        <v>16</v>
      </c>
      <c r="F33" t="s">
        <v>38</v>
      </c>
      <c r="G33" s="1">
        <v>0</v>
      </c>
      <c r="H33" s="1">
        <v>120190.82</v>
      </c>
      <c r="I33" s="1">
        <v>0</v>
      </c>
    </row>
    <row r="34" spans="1:9" x14ac:dyDescent="0.25">
      <c r="A34">
        <v>2</v>
      </c>
      <c r="B34">
        <v>1</v>
      </c>
      <c r="C34">
        <v>1</v>
      </c>
      <c r="D34">
        <v>5</v>
      </c>
      <c r="E34" t="s">
        <v>18</v>
      </c>
      <c r="F34" t="s">
        <v>39</v>
      </c>
      <c r="G34" s="1">
        <v>0</v>
      </c>
      <c r="H34" s="1">
        <v>0</v>
      </c>
      <c r="I34" s="1">
        <v>0</v>
      </c>
    </row>
    <row r="35" spans="1:9" x14ac:dyDescent="0.25">
      <c r="A35">
        <v>2</v>
      </c>
      <c r="B35">
        <v>1</v>
      </c>
      <c r="C35">
        <v>2</v>
      </c>
      <c r="F35" t="s">
        <v>40</v>
      </c>
      <c r="G35" s="1">
        <v>0</v>
      </c>
      <c r="H35" s="1">
        <v>0</v>
      </c>
      <c r="I35" s="1">
        <v>0</v>
      </c>
    </row>
    <row r="36" spans="1:9" x14ac:dyDescent="0.25">
      <c r="A36">
        <v>2</v>
      </c>
      <c r="B36">
        <v>1</v>
      </c>
      <c r="C36">
        <v>2</v>
      </c>
      <c r="D36">
        <v>1</v>
      </c>
      <c r="F36" t="s">
        <v>41</v>
      </c>
      <c r="G36" s="1">
        <v>0</v>
      </c>
      <c r="H36" s="1">
        <v>0</v>
      </c>
      <c r="I36" s="1">
        <v>0</v>
      </c>
    </row>
    <row r="37" spans="1:9" x14ac:dyDescent="0.25">
      <c r="A37">
        <v>2</v>
      </c>
      <c r="B37">
        <v>1</v>
      </c>
      <c r="C37">
        <v>2</v>
      </c>
      <c r="D37">
        <v>1</v>
      </c>
      <c r="E37" t="s">
        <v>12</v>
      </c>
      <c r="F37" t="s">
        <v>41</v>
      </c>
      <c r="G37" s="1">
        <v>0</v>
      </c>
      <c r="H37" s="1">
        <v>0</v>
      </c>
      <c r="I37" s="1">
        <v>0</v>
      </c>
    </row>
    <row r="38" spans="1:9" x14ac:dyDescent="0.25">
      <c r="A38">
        <v>2</v>
      </c>
      <c r="B38">
        <v>1</v>
      </c>
      <c r="C38">
        <v>2</v>
      </c>
      <c r="D38">
        <v>2</v>
      </c>
      <c r="F38" t="s">
        <v>42</v>
      </c>
      <c r="G38" s="1">
        <v>0</v>
      </c>
      <c r="H38" s="1">
        <v>0</v>
      </c>
      <c r="I38" s="1">
        <v>0</v>
      </c>
    </row>
    <row r="39" spans="1:9" x14ac:dyDescent="0.25">
      <c r="A39">
        <v>2</v>
      </c>
      <c r="B39">
        <v>1</v>
      </c>
      <c r="C39">
        <v>2</v>
      </c>
      <c r="D39">
        <v>2</v>
      </c>
      <c r="E39" t="s">
        <v>12</v>
      </c>
      <c r="F39" t="s">
        <v>43</v>
      </c>
      <c r="G39" s="1">
        <v>0</v>
      </c>
      <c r="H39" s="1">
        <v>0</v>
      </c>
      <c r="I39" s="1">
        <v>0</v>
      </c>
    </row>
    <row r="40" spans="1:9" x14ac:dyDescent="0.25">
      <c r="A40">
        <v>2</v>
      </c>
      <c r="B40">
        <v>1</v>
      </c>
      <c r="C40">
        <v>2</v>
      </c>
      <c r="D40">
        <v>2</v>
      </c>
      <c r="E40" t="s">
        <v>16</v>
      </c>
      <c r="F40" t="s">
        <v>44</v>
      </c>
      <c r="G40" s="1">
        <v>0</v>
      </c>
      <c r="H40" s="1">
        <v>0</v>
      </c>
      <c r="I40" s="1">
        <v>0</v>
      </c>
    </row>
    <row r="41" spans="1:9" x14ac:dyDescent="0.25">
      <c r="A41">
        <v>2</v>
      </c>
      <c r="B41">
        <v>1</v>
      </c>
      <c r="C41">
        <v>2</v>
      </c>
      <c r="D41">
        <v>2</v>
      </c>
      <c r="E41" t="s">
        <v>18</v>
      </c>
      <c r="F41" t="s">
        <v>45</v>
      </c>
      <c r="G41" s="1">
        <v>0</v>
      </c>
      <c r="H41" s="1">
        <v>0</v>
      </c>
      <c r="I41" s="1">
        <v>0</v>
      </c>
    </row>
    <row r="42" spans="1:9" x14ac:dyDescent="0.25">
      <c r="A42">
        <v>2</v>
      </c>
      <c r="B42">
        <v>1</v>
      </c>
      <c r="C42">
        <v>2</v>
      </c>
      <c r="D42">
        <v>2</v>
      </c>
      <c r="E42" t="s">
        <v>20</v>
      </c>
      <c r="F42" t="s">
        <v>46</v>
      </c>
      <c r="G42" s="1">
        <v>0</v>
      </c>
      <c r="H42" s="1">
        <v>0</v>
      </c>
      <c r="I42" s="1">
        <v>0</v>
      </c>
    </row>
    <row r="43" spans="1:9" x14ac:dyDescent="0.25">
      <c r="A43">
        <v>2</v>
      </c>
      <c r="B43">
        <v>1</v>
      </c>
      <c r="C43">
        <v>2</v>
      </c>
      <c r="D43">
        <v>2</v>
      </c>
      <c r="E43" t="s">
        <v>22</v>
      </c>
      <c r="F43" t="s">
        <v>47</v>
      </c>
      <c r="G43" s="1">
        <v>0</v>
      </c>
      <c r="H43" s="1">
        <v>0</v>
      </c>
      <c r="I43" s="1">
        <v>0</v>
      </c>
    </row>
    <row r="44" spans="1:9" x14ac:dyDescent="0.25">
      <c r="A44">
        <v>2</v>
      </c>
      <c r="B44">
        <v>1</v>
      </c>
      <c r="C44">
        <v>2</v>
      </c>
      <c r="D44">
        <v>2</v>
      </c>
      <c r="E44" t="s">
        <v>48</v>
      </c>
      <c r="F44" t="s">
        <v>49</v>
      </c>
      <c r="G44" s="1">
        <v>0</v>
      </c>
      <c r="H44" s="1">
        <v>0</v>
      </c>
      <c r="I44" s="1">
        <v>0</v>
      </c>
    </row>
    <row r="45" spans="1:9" x14ac:dyDescent="0.25">
      <c r="A45">
        <v>2</v>
      </c>
      <c r="B45">
        <v>1</v>
      </c>
      <c r="C45">
        <v>2</v>
      </c>
      <c r="D45">
        <v>2</v>
      </c>
      <c r="E45" t="s">
        <v>28</v>
      </c>
      <c r="F45" t="s">
        <v>50</v>
      </c>
      <c r="G45" s="1">
        <v>0</v>
      </c>
      <c r="H45" s="1">
        <v>0</v>
      </c>
      <c r="I45" s="1">
        <v>0</v>
      </c>
    </row>
    <row r="46" spans="1:9" x14ac:dyDescent="0.25">
      <c r="A46">
        <v>2</v>
      </c>
      <c r="B46">
        <v>1</v>
      </c>
      <c r="C46">
        <v>2</v>
      </c>
      <c r="D46">
        <v>2</v>
      </c>
      <c r="E46" t="s">
        <v>30</v>
      </c>
      <c r="F46" t="s">
        <v>51</v>
      </c>
      <c r="G46" s="1">
        <v>0</v>
      </c>
      <c r="H46" s="1">
        <v>0</v>
      </c>
      <c r="I46" s="1">
        <v>0</v>
      </c>
    </row>
    <row r="47" spans="1:9" x14ac:dyDescent="0.25">
      <c r="A47">
        <v>2</v>
      </c>
      <c r="B47">
        <v>1</v>
      </c>
      <c r="C47">
        <v>2</v>
      </c>
      <c r="D47">
        <v>2</v>
      </c>
      <c r="E47">
        <v>10</v>
      </c>
      <c r="F47" t="s">
        <v>52</v>
      </c>
      <c r="G47" s="1">
        <v>0</v>
      </c>
      <c r="H47" s="1">
        <v>0</v>
      </c>
      <c r="I47" s="1">
        <v>0</v>
      </c>
    </row>
    <row r="48" spans="1:9" x14ac:dyDescent="0.25">
      <c r="A48">
        <v>2</v>
      </c>
      <c r="B48">
        <v>1</v>
      </c>
      <c r="C48">
        <v>3</v>
      </c>
      <c r="F48" t="s">
        <v>53</v>
      </c>
      <c r="G48" s="1">
        <v>0</v>
      </c>
      <c r="H48" s="1">
        <v>0</v>
      </c>
      <c r="I48" s="1">
        <v>0</v>
      </c>
    </row>
    <row r="49" spans="1:9" x14ac:dyDescent="0.25">
      <c r="A49">
        <v>2</v>
      </c>
      <c r="B49">
        <v>1</v>
      </c>
      <c r="C49">
        <v>3</v>
      </c>
      <c r="D49">
        <v>1</v>
      </c>
      <c r="F49" t="s">
        <v>54</v>
      </c>
      <c r="G49" s="1">
        <v>0</v>
      </c>
      <c r="H49" s="1">
        <v>0</v>
      </c>
      <c r="I49" s="1">
        <v>0</v>
      </c>
    </row>
    <row r="50" spans="1:9" x14ac:dyDescent="0.25">
      <c r="A50">
        <v>2</v>
      </c>
      <c r="B50">
        <v>1</v>
      </c>
      <c r="C50">
        <v>3</v>
      </c>
      <c r="D50">
        <v>1</v>
      </c>
      <c r="E50" t="s">
        <v>12</v>
      </c>
      <c r="F50" t="s">
        <v>55</v>
      </c>
      <c r="G50" s="1">
        <v>0</v>
      </c>
      <c r="H50" s="1">
        <v>0</v>
      </c>
      <c r="I50" s="1">
        <v>0</v>
      </c>
    </row>
    <row r="51" spans="1:9" x14ac:dyDescent="0.25">
      <c r="A51">
        <v>2</v>
      </c>
      <c r="B51">
        <v>1</v>
      </c>
      <c r="C51">
        <v>3</v>
      </c>
      <c r="D51">
        <v>1</v>
      </c>
      <c r="E51" t="s">
        <v>14</v>
      </c>
      <c r="F51" t="s">
        <v>56</v>
      </c>
      <c r="G51" s="1">
        <v>0</v>
      </c>
      <c r="H51" s="1">
        <v>0</v>
      </c>
      <c r="I51" s="1">
        <v>0</v>
      </c>
    </row>
    <row r="52" spans="1:9" x14ac:dyDescent="0.25">
      <c r="A52">
        <v>2</v>
      </c>
      <c r="B52">
        <v>1</v>
      </c>
      <c r="C52">
        <v>3</v>
      </c>
      <c r="D52">
        <v>2</v>
      </c>
      <c r="F52" t="s">
        <v>57</v>
      </c>
      <c r="G52" s="1">
        <v>0</v>
      </c>
      <c r="H52" s="1">
        <v>0</v>
      </c>
      <c r="I52" s="1">
        <v>0</v>
      </c>
    </row>
    <row r="53" spans="1:9" x14ac:dyDescent="0.25">
      <c r="A53">
        <v>2</v>
      </c>
      <c r="B53">
        <v>1</v>
      </c>
      <c r="C53">
        <v>3</v>
      </c>
      <c r="D53">
        <v>2</v>
      </c>
      <c r="E53" t="s">
        <v>12</v>
      </c>
      <c r="F53" t="s">
        <v>58</v>
      </c>
      <c r="G53" s="1">
        <v>0</v>
      </c>
      <c r="H53" s="1">
        <v>0</v>
      </c>
      <c r="I53" s="1">
        <v>0</v>
      </c>
    </row>
    <row r="54" spans="1:9" x14ac:dyDescent="0.25">
      <c r="A54">
        <v>2</v>
      </c>
      <c r="B54">
        <v>1</v>
      </c>
      <c r="C54">
        <v>3</v>
      </c>
      <c r="D54">
        <v>2</v>
      </c>
      <c r="E54" t="s">
        <v>14</v>
      </c>
      <c r="F54" t="s">
        <v>59</v>
      </c>
      <c r="G54" s="1">
        <v>0</v>
      </c>
      <c r="H54" s="1">
        <v>0</v>
      </c>
      <c r="I54" s="1">
        <v>0</v>
      </c>
    </row>
    <row r="55" spans="1:9" x14ac:dyDescent="0.25">
      <c r="A55">
        <v>2</v>
      </c>
      <c r="B55">
        <v>1</v>
      </c>
      <c r="C55">
        <v>4</v>
      </c>
      <c r="F55" t="s">
        <v>60</v>
      </c>
      <c r="G55" s="1">
        <v>0</v>
      </c>
      <c r="H55" s="1">
        <v>0</v>
      </c>
      <c r="I55" s="1">
        <v>0</v>
      </c>
    </row>
    <row r="56" spans="1:9" x14ac:dyDescent="0.25">
      <c r="A56">
        <v>2</v>
      </c>
      <c r="B56">
        <v>1</v>
      </c>
      <c r="C56">
        <v>4</v>
      </c>
      <c r="D56">
        <v>1</v>
      </c>
      <c r="F56" t="s">
        <v>61</v>
      </c>
      <c r="G56" s="1">
        <v>0</v>
      </c>
      <c r="H56" s="1">
        <v>0</v>
      </c>
      <c r="I56" s="1">
        <v>0</v>
      </c>
    </row>
    <row r="57" spans="1:9" x14ac:dyDescent="0.25">
      <c r="A57">
        <v>2</v>
      </c>
      <c r="B57">
        <v>1</v>
      </c>
      <c r="C57">
        <v>4</v>
      </c>
      <c r="D57">
        <v>1</v>
      </c>
      <c r="E57" t="s">
        <v>12</v>
      </c>
      <c r="F57" t="s">
        <v>61</v>
      </c>
      <c r="G57" s="1">
        <v>0</v>
      </c>
      <c r="H57" s="1">
        <v>0</v>
      </c>
      <c r="I57" s="1">
        <v>0</v>
      </c>
    </row>
    <row r="58" spans="1:9" x14ac:dyDescent="0.25">
      <c r="A58">
        <v>2</v>
      </c>
      <c r="B58">
        <v>1</v>
      </c>
      <c r="C58">
        <v>4</v>
      </c>
      <c r="D58">
        <v>2</v>
      </c>
      <c r="F58" t="s">
        <v>62</v>
      </c>
      <c r="G58" s="1">
        <v>0</v>
      </c>
      <c r="H58" s="1">
        <v>0</v>
      </c>
      <c r="I58" s="1">
        <v>0</v>
      </c>
    </row>
    <row r="59" spans="1:9" x14ac:dyDescent="0.25">
      <c r="A59">
        <v>2</v>
      </c>
      <c r="B59">
        <v>1</v>
      </c>
      <c r="C59">
        <v>4</v>
      </c>
      <c r="D59">
        <v>2</v>
      </c>
      <c r="E59" t="s">
        <v>12</v>
      </c>
      <c r="F59" t="s">
        <v>63</v>
      </c>
      <c r="G59" s="1">
        <v>0</v>
      </c>
      <c r="H59" s="1">
        <v>0</v>
      </c>
      <c r="I59" s="1">
        <v>0</v>
      </c>
    </row>
    <row r="60" spans="1:9" x14ac:dyDescent="0.25">
      <c r="A60">
        <v>2</v>
      </c>
      <c r="B60">
        <v>1</v>
      </c>
      <c r="C60">
        <v>4</v>
      </c>
      <c r="D60">
        <v>2</v>
      </c>
      <c r="E60" t="s">
        <v>14</v>
      </c>
      <c r="F60" t="s">
        <v>64</v>
      </c>
      <c r="G60" s="1">
        <v>0</v>
      </c>
      <c r="H60" s="1">
        <v>0</v>
      </c>
      <c r="I60" s="1">
        <v>0</v>
      </c>
    </row>
    <row r="61" spans="1:9" x14ac:dyDescent="0.25">
      <c r="A61">
        <v>2</v>
      </c>
      <c r="B61">
        <v>1</v>
      </c>
      <c r="C61">
        <v>4</v>
      </c>
      <c r="D61">
        <v>2</v>
      </c>
      <c r="E61" t="s">
        <v>16</v>
      </c>
      <c r="F61" t="s">
        <v>65</v>
      </c>
      <c r="G61" s="1">
        <v>0</v>
      </c>
      <c r="H61" s="1">
        <v>0</v>
      </c>
      <c r="I61" s="1">
        <v>0</v>
      </c>
    </row>
    <row r="62" spans="1:9" x14ac:dyDescent="0.25">
      <c r="A62">
        <v>2</v>
      </c>
      <c r="B62">
        <v>1</v>
      </c>
      <c r="C62">
        <v>5</v>
      </c>
      <c r="F62" t="s">
        <v>66</v>
      </c>
      <c r="G62" s="1">
        <v>376452.62</v>
      </c>
      <c r="H62" s="1">
        <v>377991.55</v>
      </c>
      <c r="I62" s="1">
        <v>369786.84</v>
      </c>
    </row>
    <row r="63" spans="1:9" x14ac:dyDescent="0.25">
      <c r="A63">
        <v>2</v>
      </c>
      <c r="B63">
        <v>1</v>
      </c>
      <c r="C63">
        <v>5</v>
      </c>
      <c r="D63">
        <v>1</v>
      </c>
      <c r="F63" t="s">
        <v>67</v>
      </c>
      <c r="G63" s="1">
        <v>173427.49</v>
      </c>
      <c r="H63" s="1">
        <v>174136.46</v>
      </c>
      <c r="I63" s="1">
        <v>170356.64</v>
      </c>
    </row>
    <row r="64" spans="1:9" x14ac:dyDescent="0.25">
      <c r="A64">
        <v>2</v>
      </c>
      <c r="B64">
        <v>1</v>
      </c>
      <c r="C64">
        <v>5</v>
      </c>
      <c r="D64">
        <v>1</v>
      </c>
      <c r="E64" t="s">
        <v>12</v>
      </c>
      <c r="F64" t="s">
        <v>67</v>
      </c>
      <c r="G64" s="1">
        <v>173427.49</v>
      </c>
      <c r="H64" s="1">
        <v>174136.46</v>
      </c>
      <c r="I64" s="1">
        <v>170356.64</v>
      </c>
    </row>
    <row r="65" spans="1:9" x14ac:dyDescent="0.25">
      <c r="A65">
        <v>2</v>
      </c>
      <c r="B65">
        <v>1</v>
      </c>
      <c r="C65">
        <v>5</v>
      </c>
      <c r="D65">
        <v>2</v>
      </c>
      <c r="F65" t="s">
        <v>68</v>
      </c>
      <c r="G65" s="1">
        <v>173672.11</v>
      </c>
      <c r="H65" s="1">
        <v>174382.07999999999</v>
      </c>
      <c r="I65" s="1">
        <v>170596.93</v>
      </c>
    </row>
    <row r="66" spans="1:9" x14ac:dyDescent="0.25">
      <c r="A66">
        <v>2</v>
      </c>
      <c r="B66">
        <v>1</v>
      </c>
      <c r="C66">
        <v>5</v>
      </c>
      <c r="D66">
        <v>2</v>
      </c>
      <c r="E66" t="s">
        <v>12</v>
      </c>
      <c r="F66" t="s">
        <v>68</v>
      </c>
      <c r="G66" s="1">
        <v>173672.11</v>
      </c>
      <c r="H66" s="1">
        <v>174382.07999999999</v>
      </c>
      <c r="I66" s="1">
        <v>170596.93</v>
      </c>
    </row>
    <row r="67" spans="1:9" x14ac:dyDescent="0.25">
      <c r="A67">
        <v>2</v>
      </c>
      <c r="B67">
        <v>1</v>
      </c>
      <c r="C67">
        <v>5</v>
      </c>
      <c r="D67">
        <v>3</v>
      </c>
      <c r="F67" t="s">
        <v>69</v>
      </c>
      <c r="G67" s="1">
        <v>29353.02</v>
      </c>
      <c r="H67" s="1">
        <v>29473.01</v>
      </c>
      <c r="I67" s="1">
        <v>28833.27</v>
      </c>
    </row>
    <row r="68" spans="1:9" x14ac:dyDescent="0.25">
      <c r="A68">
        <v>2</v>
      </c>
      <c r="B68">
        <v>1</v>
      </c>
      <c r="C68">
        <v>5</v>
      </c>
      <c r="D68">
        <v>3</v>
      </c>
      <c r="E68" t="s">
        <v>12</v>
      </c>
      <c r="F68" t="s">
        <v>69</v>
      </c>
      <c r="G68" s="1">
        <v>29353.02</v>
      </c>
      <c r="H68" s="1">
        <v>29473.01</v>
      </c>
      <c r="I68" s="1">
        <v>28833.27</v>
      </c>
    </row>
    <row r="69" spans="1:9" x14ac:dyDescent="0.25">
      <c r="A69">
        <v>2</v>
      </c>
      <c r="B69">
        <v>1</v>
      </c>
      <c r="C69">
        <v>5</v>
      </c>
      <c r="D69">
        <v>4</v>
      </c>
      <c r="F69" t="s">
        <v>70</v>
      </c>
      <c r="G69" s="1">
        <v>0</v>
      </c>
      <c r="H69" s="1">
        <v>0</v>
      </c>
      <c r="I69" s="1">
        <v>0</v>
      </c>
    </row>
    <row r="70" spans="1:9" x14ac:dyDescent="0.25">
      <c r="A70">
        <v>2</v>
      </c>
      <c r="B70">
        <v>1</v>
      </c>
      <c r="C70">
        <v>5</v>
      </c>
      <c r="D70">
        <v>4</v>
      </c>
      <c r="E70" t="s">
        <v>12</v>
      </c>
      <c r="F70" t="s">
        <v>70</v>
      </c>
      <c r="G70" s="1">
        <v>0</v>
      </c>
      <c r="H70" s="1">
        <v>0</v>
      </c>
      <c r="I70" s="1">
        <v>0</v>
      </c>
    </row>
    <row r="71" spans="1:9" x14ac:dyDescent="0.25">
      <c r="A71">
        <v>2</v>
      </c>
      <c r="B71">
        <v>2</v>
      </c>
      <c r="F71" t="s">
        <v>71</v>
      </c>
      <c r="G71" s="1">
        <v>911214.15999999992</v>
      </c>
      <c r="H71" s="1">
        <v>1501869.13</v>
      </c>
      <c r="I71" s="1">
        <v>1317517.99</v>
      </c>
    </row>
    <row r="72" spans="1:9" x14ac:dyDescent="0.25">
      <c r="A72">
        <v>2</v>
      </c>
      <c r="B72">
        <v>2</v>
      </c>
      <c r="C72">
        <v>1</v>
      </c>
      <c r="F72" t="s">
        <v>72</v>
      </c>
      <c r="G72" s="1">
        <v>85522.26</v>
      </c>
      <c r="H72" s="1">
        <v>3000</v>
      </c>
      <c r="I72" s="1">
        <v>38628.720000000001</v>
      </c>
    </row>
    <row r="73" spans="1:9" x14ac:dyDescent="0.25">
      <c r="A73">
        <v>2</v>
      </c>
      <c r="B73">
        <v>2</v>
      </c>
      <c r="C73">
        <v>1</v>
      </c>
      <c r="D73">
        <v>1</v>
      </c>
      <c r="F73" t="s">
        <v>73</v>
      </c>
      <c r="G73" s="1">
        <v>0</v>
      </c>
      <c r="H73" s="1">
        <v>0</v>
      </c>
      <c r="I73" s="1">
        <v>0</v>
      </c>
    </row>
    <row r="74" spans="1:9" x14ac:dyDescent="0.25">
      <c r="A74">
        <v>2</v>
      </c>
      <c r="B74">
        <v>2</v>
      </c>
      <c r="C74">
        <v>1</v>
      </c>
      <c r="D74">
        <v>1</v>
      </c>
      <c r="E74" t="s">
        <v>12</v>
      </c>
      <c r="F74" t="s">
        <v>73</v>
      </c>
      <c r="G74" s="1">
        <v>0</v>
      </c>
      <c r="H74" s="1">
        <v>0</v>
      </c>
      <c r="I74" s="1">
        <v>0</v>
      </c>
    </row>
    <row r="75" spans="1:9" x14ac:dyDescent="0.25">
      <c r="A75">
        <v>2</v>
      </c>
      <c r="B75">
        <v>2</v>
      </c>
      <c r="C75">
        <v>1</v>
      </c>
      <c r="D75">
        <v>2</v>
      </c>
      <c r="F75" t="s">
        <v>74</v>
      </c>
      <c r="G75" s="1">
        <v>0</v>
      </c>
      <c r="H75" s="1">
        <v>0</v>
      </c>
      <c r="I75" s="1">
        <v>0</v>
      </c>
    </row>
    <row r="76" spans="1:9" x14ac:dyDescent="0.25">
      <c r="A76">
        <v>2</v>
      </c>
      <c r="B76">
        <v>2</v>
      </c>
      <c r="C76">
        <v>1</v>
      </c>
      <c r="D76">
        <v>2</v>
      </c>
      <c r="E76" t="s">
        <v>12</v>
      </c>
      <c r="F76" t="s">
        <v>74</v>
      </c>
      <c r="G76" s="1">
        <v>0</v>
      </c>
      <c r="H76" s="1">
        <v>0</v>
      </c>
      <c r="I76" s="1">
        <v>0</v>
      </c>
    </row>
    <row r="77" spans="1:9" x14ac:dyDescent="0.25">
      <c r="A77">
        <v>2</v>
      </c>
      <c r="B77">
        <v>2</v>
      </c>
      <c r="C77">
        <v>1</v>
      </c>
      <c r="D77">
        <v>3</v>
      </c>
      <c r="F77" t="s">
        <v>75</v>
      </c>
      <c r="G77" s="1">
        <v>0</v>
      </c>
      <c r="H77" s="1">
        <v>0</v>
      </c>
      <c r="I77" s="1">
        <v>0</v>
      </c>
    </row>
    <row r="78" spans="1:9" x14ac:dyDescent="0.25">
      <c r="A78">
        <v>2</v>
      </c>
      <c r="B78">
        <v>2</v>
      </c>
      <c r="C78">
        <v>1</v>
      </c>
      <c r="D78">
        <v>3</v>
      </c>
      <c r="E78" t="s">
        <v>12</v>
      </c>
      <c r="F78" t="s">
        <v>75</v>
      </c>
      <c r="G78" s="1">
        <v>0</v>
      </c>
      <c r="H78" s="1">
        <v>0</v>
      </c>
      <c r="I78" s="1">
        <v>0</v>
      </c>
    </row>
    <row r="79" spans="1:9" x14ac:dyDescent="0.25">
      <c r="A79">
        <v>2</v>
      </c>
      <c r="B79">
        <v>2</v>
      </c>
      <c r="C79">
        <v>1</v>
      </c>
      <c r="D79">
        <v>4</v>
      </c>
      <c r="F79" t="s">
        <v>76</v>
      </c>
      <c r="G79" s="1">
        <v>0</v>
      </c>
      <c r="H79" s="1">
        <v>0</v>
      </c>
      <c r="I79" s="1">
        <v>0</v>
      </c>
    </row>
    <row r="80" spans="1:9" x14ac:dyDescent="0.25">
      <c r="A80">
        <v>2</v>
      </c>
      <c r="B80">
        <v>2</v>
      </c>
      <c r="C80">
        <v>1</v>
      </c>
      <c r="D80">
        <v>4</v>
      </c>
      <c r="E80" t="s">
        <v>12</v>
      </c>
      <c r="F80" t="s">
        <v>76</v>
      </c>
      <c r="G80" s="1">
        <v>0</v>
      </c>
      <c r="H80" s="1">
        <v>0</v>
      </c>
      <c r="I80" s="1">
        <v>0</v>
      </c>
    </row>
    <row r="81" spans="1:9" x14ac:dyDescent="0.25">
      <c r="A81">
        <v>2</v>
      </c>
      <c r="B81">
        <v>2</v>
      </c>
      <c r="C81">
        <v>1</v>
      </c>
      <c r="D81">
        <v>5</v>
      </c>
      <c r="F81" t="s">
        <v>77</v>
      </c>
      <c r="G81" s="1">
        <v>47981.7</v>
      </c>
      <c r="H81" s="1">
        <v>3000</v>
      </c>
      <c r="I81" s="1">
        <v>38628.720000000001</v>
      </c>
    </row>
    <row r="82" spans="1:9" x14ac:dyDescent="0.25">
      <c r="A82">
        <v>2</v>
      </c>
      <c r="B82">
        <v>2</v>
      </c>
      <c r="C82">
        <v>1</v>
      </c>
      <c r="D82">
        <v>5</v>
      </c>
      <c r="E82" t="s">
        <v>12</v>
      </c>
      <c r="F82" t="s">
        <v>77</v>
      </c>
      <c r="G82" s="1">
        <v>47981.7</v>
      </c>
      <c r="H82" s="1">
        <v>3000</v>
      </c>
      <c r="I82" s="1">
        <v>38628.720000000001</v>
      </c>
    </row>
    <row r="83" spans="1:9" x14ac:dyDescent="0.25">
      <c r="A83">
        <v>2</v>
      </c>
      <c r="B83">
        <v>2</v>
      </c>
      <c r="C83">
        <v>1</v>
      </c>
      <c r="D83">
        <v>6</v>
      </c>
      <c r="F83" t="s">
        <v>78</v>
      </c>
      <c r="G83" s="1">
        <v>11844.56</v>
      </c>
      <c r="H83" s="1">
        <v>0</v>
      </c>
      <c r="I83" s="1">
        <v>0</v>
      </c>
    </row>
    <row r="84" spans="1:9" x14ac:dyDescent="0.25">
      <c r="A84">
        <v>2</v>
      </c>
      <c r="B84">
        <v>2</v>
      </c>
      <c r="C84">
        <v>1</v>
      </c>
      <c r="D84">
        <v>6</v>
      </c>
      <c r="E84" t="s">
        <v>12</v>
      </c>
      <c r="F84" t="s">
        <v>79</v>
      </c>
      <c r="G84" s="1">
        <v>11844.56</v>
      </c>
      <c r="H84" s="1">
        <v>0</v>
      </c>
      <c r="I84" s="1">
        <v>0</v>
      </c>
    </row>
    <row r="85" spans="1:9" x14ac:dyDescent="0.25">
      <c r="A85">
        <v>2</v>
      </c>
      <c r="B85">
        <v>2</v>
      </c>
      <c r="C85">
        <v>1</v>
      </c>
      <c r="D85">
        <v>6</v>
      </c>
      <c r="E85" t="s">
        <v>14</v>
      </c>
      <c r="F85" t="s">
        <v>80</v>
      </c>
      <c r="G85" s="1">
        <v>0</v>
      </c>
      <c r="H85" s="1">
        <v>0</v>
      </c>
      <c r="I85" s="1">
        <v>0</v>
      </c>
    </row>
    <row r="86" spans="1:9" x14ac:dyDescent="0.25">
      <c r="A86">
        <v>2</v>
      </c>
      <c r="B86">
        <v>2</v>
      </c>
      <c r="C86">
        <v>1</v>
      </c>
      <c r="D86">
        <v>7</v>
      </c>
      <c r="F86" t="s">
        <v>81</v>
      </c>
      <c r="G86" s="1">
        <v>20106</v>
      </c>
      <c r="H86" s="1">
        <v>0</v>
      </c>
      <c r="I86" s="1">
        <v>0</v>
      </c>
    </row>
    <row r="87" spans="1:9" x14ac:dyDescent="0.25">
      <c r="A87">
        <v>2</v>
      </c>
      <c r="B87">
        <v>2</v>
      </c>
      <c r="C87">
        <v>1</v>
      </c>
      <c r="D87">
        <v>7</v>
      </c>
      <c r="E87" t="s">
        <v>12</v>
      </c>
      <c r="F87" t="s">
        <v>81</v>
      </c>
      <c r="G87" s="1">
        <v>20106</v>
      </c>
      <c r="H87" s="1">
        <v>0</v>
      </c>
      <c r="I87" s="1">
        <v>0</v>
      </c>
    </row>
    <row r="88" spans="1:9" x14ac:dyDescent="0.25">
      <c r="A88">
        <v>2</v>
      </c>
      <c r="B88">
        <v>2</v>
      </c>
      <c r="C88">
        <v>1</v>
      </c>
      <c r="D88">
        <v>8</v>
      </c>
      <c r="F88" t="s">
        <v>82</v>
      </c>
      <c r="G88" s="1">
        <v>5590</v>
      </c>
      <c r="H88" s="1">
        <v>0</v>
      </c>
      <c r="I88" s="1">
        <v>0</v>
      </c>
    </row>
    <row r="89" spans="1:9" x14ac:dyDescent="0.25">
      <c r="A89">
        <v>2</v>
      </c>
      <c r="B89">
        <v>2</v>
      </c>
      <c r="C89">
        <v>1</v>
      </c>
      <c r="D89">
        <v>8</v>
      </c>
      <c r="E89" t="s">
        <v>12</v>
      </c>
      <c r="F89" t="s">
        <v>82</v>
      </c>
      <c r="G89" s="1">
        <v>5590</v>
      </c>
      <c r="H89" s="1">
        <v>0</v>
      </c>
      <c r="I89" s="1">
        <v>0</v>
      </c>
    </row>
    <row r="90" spans="1:9" x14ac:dyDescent="0.25">
      <c r="A90">
        <v>2</v>
      </c>
      <c r="B90">
        <v>2</v>
      </c>
      <c r="C90">
        <v>2</v>
      </c>
      <c r="F90" t="s">
        <v>83</v>
      </c>
      <c r="G90" s="1">
        <v>19411</v>
      </c>
      <c r="H90" s="1">
        <v>478075</v>
      </c>
      <c r="I90" s="1">
        <v>0</v>
      </c>
    </row>
    <row r="91" spans="1:9" x14ac:dyDescent="0.25">
      <c r="A91">
        <v>2</v>
      </c>
      <c r="B91">
        <v>2</v>
      </c>
      <c r="C91">
        <v>2</v>
      </c>
      <c r="D91">
        <v>1</v>
      </c>
      <c r="F91" t="s">
        <v>84</v>
      </c>
      <c r="G91" s="1">
        <v>19411</v>
      </c>
      <c r="H91" s="1">
        <v>0</v>
      </c>
      <c r="I91" s="1">
        <v>0</v>
      </c>
    </row>
    <row r="92" spans="1:9" x14ac:dyDescent="0.25">
      <c r="A92">
        <v>2</v>
      </c>
      <c r="B92">
        <v>2</v>
      </c>
      <c r="C92">
        <v>2</v>
      </c>
      <c r="D92">
        <v>1</v>
      </c>
      <c r="E92" t="s">
        <v>12</v>
      </c>
      <c r="F92" t="s">
        <v>84</v>
      </c>
      <c r="G92" s="1">
        <v>19411</v>
      </c>
      <c r="H92" s="1">
        <v>0</v>
      </c>
      <c r="I92" s="1">
        <v>0</v>
      </c>
    </row>
    <row r="93" spans="1:9" x14ac:dyDescent="0.25">
      <c r="A93">
        <v>2</v>
      </c>
      <c r="B93">
        <v>2</v>
      </c>
      <c r="C93">
        <v>2</v>
      </c>
      <c r="D93">
        <v>2</v>
      </c>
      <c r="F93" t="s">
        <v>85</v>
      </c>
      <c r="G93" s="1">
        <v>0</v>
      </c>
      <c r="H93" s="1">
        <v>478075</v>
      </c>
      <c r="I93" s="1">
        <v>0</v>
      </c>
    </row>
    <row r="94" spans="1:9" x14ac:dyDescent="0.25">
      <c r="A94">
        <v>2</v>
      </c>
      <c r="B94">
        <v>2</v>
      </c>
      <c r="C94">
        <v>2</v>
      </c>
      <c r="D94">
        <v>2</v>
      </c>
      <c r="E94" t="s">
        <v>12</v>
      </c>
      <c r="F94" t="s">
        <v>85</v>
      </c>
      <c r="G94" s="1">
        <v>0</v>
      </c>
      <c r="H94" s="1">
        <v>478075</v>
      </c>
      <c r="I94" s="1">
        <v>0</v>
      </c>
    </row>
    <row r="95" spans="1:9" x14ac:dyDescent="0.25">
      <c r="A95">
        <v>2</v>
      </c>
      <c r="B95">
        <v>2</v>
      </c>
      <c r="C95">
        <v>3</v>
      </c>
      <c r="F95" t="s">
        <v>86</v>
      </c>
      <c r="G95" s="1">
        <v>0</v>
      </c>
      <c r="H95" s="1">
        <v>0</v>
      </c>
      <c r="I95" s="1">
        <v>0</v>
      </c>
    </row>
    <row r="96" spans="1:9" x14ac:dyDescent="0.25">
      <c r="A96">
        <v>2</v>
      </c>
      <c r="B96">
        <v>2</v>
      </c>
      <c r="C96">
        <v>3</v>
      </c>
      <c r="D96">
        <v>1</v>
      </c>
      <c r="F96" t="s">
        <v>87</v>
      </c>
      <c r="G96" s="1">
        <v>0</v>
      </c>
      <c r="H96" s="1">
        <v>0</v>
      </c>
      <c r="I96" s="1">
        <v>0</v>
      </c>
    </row>
    <row r="97" spans="1:9" x14ac:dyDescent="0.25">
      <c r="A97">
        <v>2</v>
      </c>
      <c r="B97">
        <v>2</v>
      </c>
      <c r="C97">
        <v>3</v>
      </c>
      <c r="D97">
        <v>1</v>
      </c>
      <c r="E97" t="s">
        <v>12</v>
      </c>
      <c r="F97" t="s">
        <v>87</v>
      </c>
      <c r="G97" s="1">
        <v>0</v>
      </c>
      <c r="H97" s="1">
        <v>0</v>
      </c>
      <c r="I97" s="1">
        <v>0</v>
      </c>
    </row>
    <row r="98" spans="1:9" x14ac:dyDescent="0.25">
      <c r="A98">
        <v>2</v>
      </c>
      <c r="B98">
        <v>2</v>
      </c>
      <c r="C98">
        <v>3</v>
      </c>
      <c r="D98">
        <v>2</v>
      </c>
      <c r="F98" t="s">
        <v>88</v>
      </c>
      <c r="G98" s="1">
        <v>0</v>
      </c>
      <c r="H98" s="1">
        <v>0</v>
      </c>
      <c r="I98" s="1">
        <v>0</v>
      </c>
    </row>
    <row r="99" spans="1:9" x14ac:dyDescent="0.25">
      <c r="A99">
        <v>2</v>
      </c>
      <c r="B99">
        <v>2</v>
      </c>
      <c r="C99">
        <v>3</v>
      </c>
      <c r="D99">
        <v>2</v>
      </c>
      <c r="E99" t="s">
        <v>12</v>
      </c>
      <c r="F99" t="s">
        <v>88</v>
      </c>
      <c r="G99" s="1">
        <v>0</v>
      </c>
      <c r="H99" s="1">
        <v>0</v>
      </c>
      <c r="I99" s="1">
        <v>0</v>
      </c>
    </row>
    <row r="100" spans="1:9" x14ac:dyDescent="0.25">
      <c r="A100">
        <v>2</v>
      </c>
      <c r="B100">
        <v>2</v>
      </c>
      <c r="C100">
        <v>4</v>
      </c>
      <c r="F100" t="s">
        <v>89</v>
      </c>
      <c r="G100" s="1">
        <v>0</v>
      </c>
      <c r="H100" s="1">
        <v>15700</v>
      </c>
      <c r="I100" s="1">
        <v>22900</v>
      </c>
    </row>
    <row r="101" spans="1:9" x14ac:dyDescent="0.25">
      <c r="A101">
        <v>2</v>
      </c>
      <c r="B101">
        <v>2</v>
      </c>
      <c r="C101">
        <v>4</v>
      </c>
      <c r="D101">
        <v>1</v>
      </c>
      <c r="F101" t="s">
        <v>90</v>
      </c>
      <c r="G101" s="1">
        <v>0</v>
      </c>
      <c r="H101" s="1">
        <v>0</v>
      </c>
      <c r="I101" s="1">
        <v>0</v>
      </c>
    </row>
    <row r="102" spans="1:9" x14ac:dyDescent="0.25">
      <c r="A102">
        <v>2</v>
      </c>
      <c r="B102">
        <v>2</v>
      </c>
      <c r="C102">
        <v>4</v>
      </c>
      <c r="D102">
        <v>1</v>
      </c>
      <c r="E102" t="s">
        <v>12</v>
      </c>
      <c r="F102" t="s">
        <v>90</v>
      </c>
      <c r="G102" s="1">
        <v>0</v>
      </c>
      <c r="H102" s="1">
        <v>0</v>
      </c>
      <c r="I102" s="1">
        <v>0</v>
      </c>
    </row>
    <row r="103" spans="1:9" x14ac:dyDescent="0.25">
      <c r="A103">
        <v>2</v>
      </c>
      <c r="B103">
        <v>2</v>
      </c>
      <c r="C103">
        <v>4</v>
      </c>
      <c r="D103">
        <v>2</v>
      </c>
      <c r="F103" t="s">
        <v>91</v>
      </c>
      <c r="G103" s="1">
        <v>0</v>
      </c>
      <c r="H103" s="1">
        <v>3700</v>
      </c>
      <c r="I103" s="1">
        <v>5900</v>
      </c>
    </row>
    <row r="104" spans="1:9" x14ac:dyDescent="0.25">
      <c r="A104">
        <v>2</v>
      </c>
      <c r="B104">
        <v>2</v>
      </c>
      <c r="C104">
        <v>4</v>
      </c>
      <c r="D104">
        <v>2</v>
      </c>
      <c r="E104" t="s">
        <v>12</v>
      </c>
      <c r="F104" t="s">
        <v>91</v>
      </c>
      <c r="G104" s="1">
        <v>0</v>
      </c>
      <c r="H104" s="1">
        <v>3700</v>
      </c>
      <c r="I104" s="1">
        <v>5900</v>
      </c>
    </row>
    <row r="105" spans="1:9" x14ac:dyDescent="0.25">
      <c r="A105">
        <v>2</v>
      </c>
      <c r="B105">
        <v>2</v>
      </c>
      <c r="C105">
        <v>4</v>
      </c>
      <c r="D105">
        <v>3</v>
      </c>
      <c r="F105" t="s">
        <v>92</v>
      </c>
      <c r="G105" s="1">
        <v>0</v>
      </c>
      <c r="H105" s="1">
        <v>0</v>
      </c>
      <c r="I105" s="1">
        <v>0</v>
      </c>
    </row>
    <row r="106" spans="1:9" x14ac:dyDescent="0.25">
      <c r="A106">
        <v>2</v>
      </c>
      <c r="B106">
        <v>2</v>
      </c>
      <c r="C106">
        <v>4</v>
      </c>
      <c r="D106">
        <v>3</v>
      </c>
      <c r="E106" t="s">
        <v>12</v>
      </c>
      <c r="F106" t="s">
        <v>92</v>
      </c>
      <c r="G106" s="1">
        <v>0</v>
      </c>
      <c r="H106" s="1">
        <v>0</v>
      </c>
      <c r="I106" s="1">
        <v>0</v>
      </c>
    </row>
    <row r="107" spans="1:9" x14ac:dyDescent="0.25">
      <c r="A107">
        <v>2</v>
      </c>
      <c r="B107">
        <v>2</v>
      </c>
      <c r="C107">
        <v>4</v>
      </c>
      <c r="D107">
        <v>4</v>
      </c>
      <c r="F107" t="s">
        <v>93</v>
      </c>
      <c r="G107" s="1">
        <v>0</v>
      </c>
      <c r="H107" s="1">
        <v>12000</v>
      </c>
      <c r="I107" s="1">
        <v>17000</v>
      </c>
    </row>
    <row r="108" spans="1:9" x14ac:dyDescent="0.25">
      <c r="A108">
        <v>2</v>
      </c>
      <c r="B108">
        <v>2</v>
      </c>
      <c r="C108">
        <v>4</v>
      </c>
      <c r="D108">
        <v>4</v>
      </c>
      <c r="E108" t="s">
        <v>12</v>
      </c>
      <c r="F108" t="s">
        <v>93</v>
      </c>
      <c r="G108" s="1">
        <v>0</v>
      </c>
      <c r="H108" s="1">
        <v>12000</v>
      </c>
      <c r="I108" s="1">
        <v>17000</v>
      </c>
    </row>
    <row r="109" spans="1:9" x14ac:dyDescent="0.25">
      <c r="A109">
        <v>2</v>
      </c>
      <c r="B109">
        <v>2</v>
      </c>
      <c r="C109">
        <v>5</v>
      </c>
      <c r="F109" t="s">
        <v>94</v>
      </c>
      <c r="G109" s="1">
        <v>374838.22</v>
      </c>
      <c r="H109" s="1">
        <v>419838.22</v>
      </c>
      <c r="I109" s="1">
        <v>719612.72</v>
      </c>
    </row>
    <row r="110" spans="1:9" x14ac:dyDescent="0.25">
      <c r="A110">
        <v>2</v>
      </c>
      <c r="B110">
        <v>2</v>
      </c>
      <c r="C110">
        <v>5</v>
      </c>
      <c r="D110">
        <v>1</v>
      </c>
      <c r="F110" t="s">
        <v>95</v>
      </c>
      <c r="G110" s="1">
        <v>374838.22</v>
      </c>
      <c r="H110" s="1">
        <v>419838.22</v>
      </c>
      <c r="I110" s="1">
        <v>713712.72</v>
      </c>
    </row>
    <row r="111" spans="1:9" x14ac:dyDescent="0.25">
      <c r="A111">
        <v>2</v>
      </c>
      <c r="B111">
        <v>2</v>
      </c>
      <c r="C111">
        <v>5</v>
      </c>
      <c r="D111">
        <v>1</v>
      </c>
      <c r="E111" t="s">
        <v>12</v>
      </c>
      <c r="F111" t="s">
        <v>95</v>
      </c>
      <c r="G111" s="1">
        <v>374838.22</v>
      </c>
      <c r="H111" s="1">
        <v>419838.22</v>
      </c>
      <c r="I111" s="1">
        <v>713712.72</v>
      </c>
    </row>
    <row r="112" spans="1:9" x14ac:dyDescent="0.25">
      <c r="A112">
        <v>2</v>
      </c>
      <c r="B112">
        <v>2</v>
      </c>
      <c r="C112">
        <v>5</v>
      </c>
      <c r="D112">
        <v>2</v>
      </c>
      <c r="F112" t="s">
        <v>96</v>
      </c>
      <c r="G112" s="1">
        <v>0</v>
      </c>
      <c r="H112" s="1">
        <v>0</v>
      </c>
      <c r="I112" s="1">
        <v>0</v>
      </c>
    </row>
    <row r="113" spans="1:9" x14ac:dyDescent="0.25">
      <c r="A113">
        <v>2</v>
      </c>
      <c r="B113">
        <v>2</v>
      </c>
      <c r="C113">
        <v>5</v>
      </c>
      <c r="D113">
        <v>2</v>
      </c>
      <c r="E113" t="s">
        <v>12</v>
      </c>
      <c r="F113" t="s">
        <v>97</v>
      </c>
      <c r="G113" s="1">
        <v>0</v>
      </c>
      <c r="H113" s="1">
        <v>0</v>
      </c>
      <c r="I113" s="1">
        <v>0</v>
      </c>
    </row>
    <row r="114" spans="1:9" x14ac:dyDescent="0.25">
      <c r="A114">
        <v>2</v>
      </c>
      <c r="B114">
        <v>2</v>
      </c>
      <c r="C114">
        <v>5</v>
      </c>
      <c r="D114">
        <v>3</v>
      </c>
      <c r="F114" t="s">
        <v>98</v>
      </c>
      <c r="G114" s="1">
        <v>0</v>
      </c>
      <c r="H114" s="1">
        <v>0</v>
      </c>
      <c r="I114" s="1">
        <v>0</v>
      </c>
    </row>
    <row r="115" spans="1:9" x14ac:dyDescent="0.25">
      <c r="A115">
        <v>2</v>
      </c>
      <c r="B115">
        <v>2</v>
      </c>
      <c r="C115">
        <v>5</v>
      </c>
      <c r="D115">
        <v>3</v>
      </c>
      <c r="E115" t="s">
        <v>12</v>
      </c>
      <c r="F115" t="s">
        <v>99</v>
      </c>
      <c r="G115" s="1">
        <v>0</v>
      </c>
      <c r="H115" s="1">
        <v>0</v>
      </c>
      <c r="I115" s="1">
        <v>0</v>
      </c>
    </row>
    <row r="116" spans="1:9" x14ac:dyDescent="0.25">
      <c r="A116">
        <v>2</v>
      </c>
      <c r="B116">
        <v>2</v>
      </c>
      <c r="C116">
        <v>5</v>
      </c>
      <c r="D116">
        <v>3</v>
      </c>
      <c r="E116" t="s">
        <v>14</v>
      </c>
      <c r="F116" t="s">
        <v>100</v>
      </c>
      <c r="G116" s="1">
        <v>0</v>
      </c>
      <c r="H116" s="1">
        <v>0</v>
      </c>
      <c r="I116" s="1">
        <v>0</v>
      </c>
    </row>
    <row r="117" spans="1:9" x14ac:dyDescent="0.25">
      <c r="A117">
        <v>2</v>
      </c>
      <c r="B117">
        <v>2</v>
      </c>
      <c r="C117">
        <v>5</v>
      </c>
      <c r="D117">
        <v>3</v>
      </c>
      <c r="E117" t="s">
        <v>16</v>
      </c>
      <c r="F117" t="s">
        <v>101</v>
      </c>
      <c r="G117" s="1">
        <v>0</v>
      </c>
      <c r="H117" s="1">
        <v>0</v>
      </c>
      <c r="I117" s="1">
        <v>0</v>
      </c>
    </row>
    <row r="118" spans="1:9" x14ac:dyDescent="0.25">
      <c r="A118">
        <v>2</v>
      </c>
      <c r="B118">
        <v>2</v>
      </c>
      <c r="C118">
        <v>5</v>
      </c>
      <c r="D118">
        <v>3</v>
      </c>
      <c r="E118" t="s">
        <v>18</v>
      </c>
      <c r="F118" t="s">
        <v>102</v>
      </c>
      <c r="G118" s="1">
        <v>0</v>
      </c>
      <c r="H118" s="1">
        <v>0</v>
      </c>
      <c r="I118" s="1">
        <v>0</v>
      </c>
    </row>
    <row r="119" spans="1:9" x14ac:dyDescent="0.25">
      <c r="A119">
        <v>2</v>
      </c>
      <c r="B119">
        <v>2</v>
      </c>
      <c r="C119">
        <v>5</v>
      </c>
      <c r="D119">
        <v>3</v>
      </c>
      <c r="E119" t="s">
        <v>20</v>
      </c>
      <c r="F119" t="s">
        <v>103</v>
      </c>
      <c r="G119" s="1">
        <v>0</v>
      </c>
      <c r="H119" s="1">
        <v>0</v>
      </c>
      <c r="I119" s="1">
        <v>0</v>
      </c>
    </row>
    <row r="120" spans="1:9" x14ac:dyDescent="0.25">
      <c r="A120">
        <v>2</v>
      </c>
      <c r="B120">
        <v>2</v>
      </c>
      <c r="C120">
        <v>5</v>
      </c>
      <c r="D120">
        <v>4</v>
      </c>
      <c r="F120" t="s">
        <v>104</v>
      </c>
      <c r="G120" s="1">
        <v>0</v>
      </c>
      <c r="H120" s="1">
        <v>0</v>
      </c>
      <c r="I120" s="1">
        <v>0</v>
      </c>
    </row>
    <row r="121" spans="1:9" x14ac:dyDescent="0.25">
      <c r="A121">
        <v>2</v>
      </c>
      <c r="B121">
        <v>2</v>
      </c>
      <c r="C121">
        <v>5</v>
      </c>
      <c r="D121">
        <v>4</v>
      </c>
      <c r="E121" t="s">
        <v>12</v>
      </c>
      <c r="F121" t="s">
        <v>104</v>
      </c>
      <c r="G121" s="1">
        <v>0</v>
      </c>
      <c r="H121" s="1">
        <v>0</v>
      </c>
      <c r="I121" s="1">
        <v>0</v>
      </c>
    </row>
    <row r="122" spans="1:9" x14ac:dyDescent="0.25">
      <c r="A122">
        <v>2</v>
      </c>
      <c r="B122">
        <v>2</v>
      </c>
      <c r="C122">
        <v>5</v>
      </c>
      <c r="D122">
        <v>5</v>
      </c>
      <c r="F122" t="s">
        <v>105</v>
      </c>
      <c r="G122" s="1">
        <v>0</v>
      </c>
      <c r="H122" s="1">
        <v>0</v>
      </c>
      <c r="I122" s="1">
        <v>0</v>
      </c>
    </row>
    <row r="123" spans="1:9" x14ac:dyDescent="0.25">
      <c r="A123">
        <v>2</v>
      </c>
      <c r="B123">
        <v>2</v>
      </c>
      <c r="C123">
        <v>5</v>
      </c>
      <c r="D123">
        <v>5</v>
      </c>
      <c r="E123" t="s">
        <v>12</v>
      </c>
      <c r="F123" t="s">
        <v>105</v>
      </c>
      <c r="G123" s="1">
        <v>0</v>
      </c>
      <c r="H123" s="1">
        <v>0</v>
      </c>
      <c r="I123" s="1">
        <v>0</v>
      </c>
    </row>
    <row r="124" spans="1:9" x14ac:dyDescent="0.25">
      <c r="A124">
        <v>2</v>
      </c>
      <c r="B124">
        <v>2</v>
      </c>
      <c r="C124">
        <v>5</v>
      </c>
      <c r="D124">
        <v>6</v>
      </c>
      <c r="F124" t="s">
        <v>106</v>
      </c>
      <c r="G124" s="1">
        <v>0</v>
      </c>
      <c r="H124" s="1">
        <v>0</v>
      </c>
      <c r="I124" s="1">
        <v>0</v>
      </c>
    </row>
    <row r="125" spans="1:9" x14ac:dyDescent="0.25">
      <c r="A125">
        <v>2</v>
      </c>
      <c r="B125">
        <v>2</v>
      </c>
      <c r="C125">
        <v>5</v>
      </c>
      <c r="D125">
        <v>6</v>
      </c>
      <c r="E125" t="s">
        <v>12</v>
      </c>
      <c r="F125" t="s">
        <v>106</v>
      </c>
      <c r="G125" s="1">
        <v>0</v>
      </c>
      <c r="H125" s="1">
        <v>0</v>
      </c>
      <c r="I125" s="1">
        <v>0</v>
      </c>
    </row>
    <row r="126" spans="1:9" x14ac:dyDescent="0.25">
      <c r="A126">
        <v>2</v>
      </c>
      <c r="B126">
        <v>2</v>
      </c>
      <c r="C126">
        <v>5</v>
      </c>
      <c r="D126">
        <v>7</v>
      </c>
      <c r="F126" t="s">
        <v>107</v>
      </c>
      <c r="G126" s="1">
        <v>0</v>
      </c>
      <c r="H126" s="1">
        <v>0</v>
      </c>
      <c r="I126" s="1">
        <v>0</v>
      </c>
    </row>
    <row r="127" spans="1:9" x14ac:dyDescent="0.25">
      <c r="A127">
        <v>2</v>
      </c>
      <c r="B127">
        <v>2</v>
      </c>
      <c r="C127">
        <v>5</v>
      </c>
      <c r="D127">
        <v>7</v>
      </c>
      <c r="E127" t="s">
        <v>12</v>
      </c>
      <c r="F127" t="s">
        <v>107</v>
      </c>
      <c r="G127" s="1">
        <v>0</v>
      </c>
      <c r="H127" s="1">
        <v>0</v>
      </c>
      <c r="I127" s="1">
        <v>0</v>
      </c>
    </row>
    <row r="128" spans="1:9" x14ac:dyDescent="0.25">
      <c r="A128">
        <v>2</v>
      </c>
      <c r="B128">
        <v>2</v>
      </c>
      <c r="C128">
        <v>5</v>
      </c>
      <c r="D128">
        <v>8</v>
      </c>
      <c r="F128" t="s">
        <v>108</v>
      </c>
      <c r="G128" s="1">
        <v>0</v>
      </c>
      <c r="H128" s="1">
        <v>0</v>
      </c>
      <c r="I128" s="1">
        <v>5900</v>
      </c>
    </row>
    <row r="129" spans="1:9" x14ac:dyDescent="0.25">
      <c r="A129">
        <v>2</v>
      </c>
      <c r="B129">
        <v>2</v>
      </c>
      <c r="C129">
        <v>5</v>
      </c>
      <c r="D129">
        <v>8</v>
      </c>
      <c r="E129" t="s">
        <v>12</v>
      </c>
      <c r="F129" t="s">
        <v>108</v>
      </c>
      <c r="G129" s="1">
        <v>0</v>
      </c>
      <c r="H129" s="1">
        <v>0</v>
      </c>
      <c r="I129" s="1">
        <v>5900</v>
      </c>
    </row>
    <row r="130" spans="1:9" x14ac:dyDescent="0.25">
      <c r="A130">
        <v>2</v>
      </c>
      <c r="B130">
        <v>2</v>
      </c>
      <c r="C130">
        <v>5</v>
      </c>
      <c r="D130">
        <v>9</v>
      </c>
      <c r="F130" t="s">
        <v>109</v>
      </c>
      <c r="G130" s="1">
        <v>0</v>
      </c>
      <c r="H130" s="1">
        <v>0</v>
      </c>
      <c r="I130" s="1">
        <v>0</v>
      </c>
    </row>
    <row r="131" spans="1:9" x14ac:dyDescent="0.25">
      <c r="A131">
        <v>2</v>
      </c>
      <c r="B131">
        <v>2</v>
      </c>
      <c r="C131">
        <v>5</v>
      </c>
      <c r="D131">
        <v>9</v>
      </c>
      <c r="E131" t="s">
        <v>12</v>
      </c>
      <c r="F131" t="s">
        <v>110</v>
      </c>
      <c r="G131" s="1">
        <v>0</v>
      </c>
      <c r="H131" s="1">
        <v>0</v>
      </c>
      <c r="I131" s="1">
        <v>0</v>
      </c>
    </row>
    <row r="132" spans="1:9" x14ac:dyDescent="0.25">
      <c r="A132">
        <v>2</v>
      </c>
      <c r="B132">
        <v>2</v>
      </c>
      <c r="C132">
        <v>6</v>
      </c>
      <c r="F132" t="s">
        <v>111</v>
      </c>
      <c r="G132" s="1">
        <v>0</v>
      </c>
      <c r="H132" s="1">
        <v>69773.009999999995</v>
      </c>
      <c r="I132" s="1">
        <v>69773.009999999995</v>
      </c>
    </row>
    <row r="133" spans="1:9" x14ac:dyDescent="0.25">
      <c r="A133">
        <v>2</v>
      </c>
      <c r="B133">
        <v>2</v>
      </c>
      <c r="C133">
        <v>6</v>
      </c>
      <c r="D133">
        <v>1</v>
      </c>
      <c r="F133" t="s">
        <v>112</v>
      </c>
      <c r="G133" s="1">
        <v>0</v>
      </c>
      <c r="H133" s="1">
        <v>0</v>
      </c>
      <c r="I133" s="1">
        <v>0</v>
      </c>
    </row>
    <row r="134" spans="1:9" x14ac:dyDescent="0.25">
      <c r="A134">
        <v>2</v>
      </c>
      <c r="B134">
        <v>2</v>
      </c>
      <c r="C134">
        <v>6</v>
      </c>
      <c r="D134">
        <v>1</v>
      </c>
      <c r="E134" t="s">
        <v>12</v>
      </c>
      <c r="F134" t="s">
        <v>112</v>
      </c>
      <c r="G134" s="1">
        <v>0</v>
      </c>
      <c r="H134" s="1">
        <v>0</v>
      </c>
      <c r="I134" s="1">
        <v>0</v>
      </c>
    </row>
    <row r="135" spans="1:9" x14ac:dyDescent="0.25">
      <c r="A135">
        <v>2</v>
      </c>
      <c r="B135">
        <v>2</v>
      </c>
      <c r="C135">
        <v>6</v>
      </c>
      <c r="D135">
        <v>2</v>
      </c>
      <c r="F135" t="s">
        <v>113</v>
      </c>
      <c r="G135" s="1">
        <v>0</v>
      </c>
      <c r="H135" s="1">
        <v>69773.009999999995</v>
      </c>
      <c r="I135" s="1">
        <v>69773.009999999995</v>
      </c>
    </row>
    <row r="136" spans="1:9" x14ac:dyDescent="0.25">
      <c r="A136">
        <v>2</v>
      </c>
      <c r="B136">
        <v>2</v>
      </c>
      <c r="C136">
        <v>6</v>
      </c>
      <c r="D136">
        <v>2</v>
      </c>
      <c r="E136" t="s">
        <v>12</v>
      </c>
      <c r="F136" t="s">
        <v>113</v>
      </c>
      <c r="G136" s="1">
        <v>0</v>
      </c>
      <c r="H136" s="1">
        <v>69773.009999999995</v>
      </c>
      <c r="I136" s="1">
        <v>69773.009999999995</v>
      </c>
    </row>
    <row r="137" spans="1:9" x14ac:dyDescent="0.25">
      <c r="A137">
        <v>2</v>
      </c>
      <c r="B137">
        <v>2</v>
      </c>
      <c r="C137">
        <v>6</v>
      </c>
      <c r="D137">
        <v>3</v>
      </c>
      <c r="F137" t="s">
        <v>114</v>
      </c>
      <c r="G137" s="1">
        <v>0</v>
      </c>
      <c r="H137" s="1">
        <v>0</v>
      </c>
      <c r="I137" s="1">
        <v>0</v>
      </c>
    </row>
    <row r="138" spans="1:9" x14ac:dyDescent="0.25">
      <c r="A138">
        <v>2</v>
      </c>
      <c r="B138">
        <v>2</v>
      </c>
      <c r="C138">
        <v>6</v>
      </c>
      <c r="D138">
        <v>3</v>
      </c>
      <c r="E138" t="s">
        <v>12</v>
      </c>
      <c r="F138" t="s">
        <v>114</v>
      </c>
      <c r="G138" s="1">
        <v>0</v>
      </c>
      <c r="H138" s="1">
        <v>0</v>
      </c>
      <c r="I138" s="1">
        <v>0</v>
      </c>
    </row>
    <row r="139" spans="1:9" x14ac:dyDescent="0.25">
      <c r="A139">
        <v>2</v>
      </c>
      <c r="B139">
        <v>2</v>
      </c>
      <c r="C139">
        <v>6</v>
      </c>
      <c r="D139">
        <v>4</v>
      </c>
      <c r="F139" t="s">
        <v>115</v>
      </c>
      <c r="G139" s="1">
        <v>0</v>
      </c>
      <c r="H139" s="1">
        <v>0</v>
      </c>
      <c r="I139" s="1">
        <v>0</v>
      </c>
    </row>
    <row r="140" spans="1:9" x14ac:dyDescent="0.25">
      <c r="A140">
        <v>2</v>
      </c>
      <c r="B140">
        <v>2</v>
      </c>
      <c r="C140">
        <v>6</v>
      </c>
      <c r="D140">
        <v>4</v>
      </c>
      <c r="E140" t="s">
        <v>12</v>
      </c>
      <c r="F140" t="s">
        <v>115</v>
      </c>
      <c r="G140" s="1">
        <v>0</v>
      </c>
      <c r="H140" s="1">
        <v>0</v>
      </c>
      <c r="I140" s="1">
        <v>0</v>
      </c>
    </row>
    <row r="141" spans="1:9" x14ac:dyDescent="0.25">
      <c r="A141">
        <v>2</v>
      </c>
      <c r="B141">
        <v>2</v>
      </c>
      <c r="C141">
        <v>7</v>
      </c>
      <c r="F141" t="s">
        <v>116</v>
      </c>
      <c r="G141" s="1">
        <v>417350.68</v>
      </c>
      <c r="H141" s="1">
        <v>504298.5</v>
      </c>
      <c r="I141" s="1">
        <v>348132.34</v>
      </c>
    </row>
    <row r="142" spans="1:9" x14ac:dyDescent="0.25">
      <c r="A142">
        <v>2</v>
      </c>
      <c r="B142">
        <v>2</v>
      </c>
      <c r="C142">
        <v>7</v>
      </c>
      <c r="D142">
        <v>1</v>
      </c>
      <c r="F142" t="s">
        <v>117</v>
      </c>
      <c r="G142" s="1">
        <v>37100</v>
      </c>
      <c r="H142" s="1">
        <v>352068</v>
      </c>
      <c r="I142" s="1">
        <v>199854.51</v>
      </c>
    </row>
    <row r="143" spans="1:9" x14ac:dyDescent="0.25">
      <c r="A143">
        <v>2</v>
      </c>
      <c r="B143">
        <v>2</v>
      </c>
      <c r="C143">
        <v>7</v>
      </c>
      <c r="D143">
        <v>1</v>
      </c>
      <c r="E143" t="s">
        <v>12</v>
      </c>
      <c r="F143" t="s">
        <v>118</v>
      </c>
      <c r="G143" s="1">
        <v>0</v>
      </c>
      <c r="H143" s="1">
        <v>312968</v>
      </c>
      <c r="I143" s="1">
        <v>169970.51</v>
      </c>
    </row>
    <row r="144" spans="1:9" x14ac:dyDescent="0.25">
      <c r="A144">
        <v>2</v>
      </c>
      <c r="B144">
        <v>2</v>
      </c>
      <c r="C144">
        <v>7</v>
      </c>
      <c r="D144">
        <v>1</v>
      </c>
      <c r="E144" t="s">
        <v>14</v>
      </c>
      <c r="F144" t="s">
        <v>119</v>
      </c>
      <c r="G144" s="1">
        <v>37100</v>
      </c>
      <c r="H144" s="1">
        <v>39100</v>
      </c>
      <c r="I144" s="1">
        <v>26060</v>
      </c>
    </row>
    <row r="145" spans="1:9" x14ac:dyDescent="0.25">
      <c r="A145">
        <v>2</v>
      </c>
      <c r="B145">
        <v>2</v>
      </c>
      <c r="C145">
        <v>7</v>
      </c>
      <c r="D145">
        <v>1</v>
      </c>
      <c r="E145" t="s">
        <v>16</v>
      </c>
      <c r="F145" t="s">
        <v>120</v>
      </c>
      <c r="G145" s="1">
        <v>0</v>
      </c>
      <c r="H145" s="1">
        <v>0</v>
      </c>
      <c r="I145" s="1">
        <v>0</v>
      </c>
    </row>
    <row r="146" spans="1:9" x14ac:dyDescent="0.25">
      <c r="A146">
        <v>2</v>
      </c>
      <c r="B146">
        <v>2</v>
      </c>
      <c r="C146">
        <v>7</v>
      </c>
      <c r="D146">
        <v>1</v>
      </c>
      <c r="E146" t="s">
        <v>18</v>
      </c>
      <c r="F146" t="s">
        <v>121</v>
      </c>
      <c r="G146" s="1">
        <v>0</v>
      </c>
      <c r="H146" s="1">
        <v>0</v>
      </c>
      <c r="I146" s="1">
        <v>0</v>
      </c>
    </row>
    <row r="147" spans="1:9" x14ac:dyDescent="0.25">
      <c r="A147">
        <v>2</v>
      </c>
      <c r="B147">
        <v>2</v>
      </c>
      <c r="C147">
        <v>7</v>
      </c>
      <c r="D147">
        <v>1</v>
      </c>
      <c r="E147" t="s">
        <v>20</v>
      </c>
      <c r="F147" t="s">
        <v>122</v>
      </c>
      <c r="G147" s="1">
        <v>0</v>
      </c>
      <c r="H147" s="1">
        <v>0</v>
      </c>
      <c r="I147" s="1">
        <v>0</v>
      </c>
    </row>
    <row r="148" spans="1:9" x14ac:dyDescent="0.25">
      <c r="A148">
        <v>2</v>
      </c>
      <c r="B148">
        <v>2</v>
      </c>
      <c r="C148">
        <v>7</v>
      </c>
      <c r="D148">
        <v>1</v>
      </c>
      <c r="E148" t="s">
        <v>22</v>
      </c>
      <c r="F148" t="s">
        <v>123</v>
      </c>
      <c r="G148" s="1">
        <v>0</v>
      </c>
      <c r="H148" s="1">
        <v>0</v>
      </c>
      <c r="I148" s="1">
        <v>0</v>
      </c>
    </row>
    <row r="149" spans="1:9" x14ac:dyDescent="0.25">
      <c r="A149">
        <v>2</v>
      </c>
      <c r="B149">
        <v>2</v>
      </c>
      <c r="C149">
        <v>7</v>
      </c>
      <c r="D149">
        <v>1</v>
      </c>
      <c r="E149" t="s">
        <v>48</v>
      </c>
      <c r="F149" t="s">
        <v>124</v>
      </c>
      <c r="G149" s="1">
        <v>0</v>
      </c>
      <c r="H149" s="1">
        <v>0</v>
      </c>
      <c r="I149" s="1">
        <v>3824</v>
      </c>
    </row>
    <row r="150" spans="1:9" x14ac:dyDescent="0.25">
      <c r="A150">
        <v>2</v>
      </c>
      <c r="B150">
        <v>2</v>
      </c>
      <c r="C150">
        <v>7</v>
      </c>
      <c r="D150">
        <v>1</v>
      </c>
      <c r="E150" t="s">
        <v>125</v>
      </c>
      <c r="F150" t="s">
        <v>126</v>
      </c>
      <c r="G150" s="1">
        <v>0</v>
      </c>
      <c r="H150" s="1">
        <v>0</v>
      </c>
      <c r="I150" s="1">
        <v>0</v>
      </c>
    </row>
    <row r="151" spans="1:9" x14ac:dyDescent="0.25">
      <c r="A151">
        <v>2</v>
      </c>
      <c r="B151">
        <v>2</v>
      </c>
      <c r="C151">
        <v>7</v>
      </c>
      <c r="D151">
        <v>2</v>
      </c>
      <c r="F151" t="s">
        <v>127</v>
      </c>
      <c r="G151" s="1">
        <v>380250.68</v>
      </c>
      <c r="H151" s="1">
        <v>152230.5</v>
      </c>
      <c r="I151" s="1">
        <v>148277.83000000002</v>
      </c>
    </row>
    <row r="152" spans="1:9" x14ac:dyDescent="0.25">
      <c r="A152">
        <v>2</v>
      </c>
      <c r="B152">
        <v>2</v>
      </c>
      <c r="C152">
        <v>7</v>
      </c>
      <c r="D152">
        <v>2</v>
      </c>
      <c r="E152" t="s">
        <v>12</v>
      </c>
      <c r="F152" t="s">
        <v>128</v>
      </c>
      <c r="G152" s="1">
        <v>0</v>
      </c>
      <c r="H152" s="1">
        <v>72530.5</v>
      </c>
      <c r="I152" s="1">
        <v>0</v>
      </c>
    </row>
    <row r="153" spans="1:9" x14ac:dyDescent="0.25">
      <c r="A153">
        <v>2</v>
      </c>
      <c r="B153">
        <v>2</v>
      </c>
      <c r="C153">
        <v>7</v>
      </c>
      <c r="D153">
        <v>2</v>
      </c>
      <c r="E153" t="s">
        <v>14</v>
      </c>
      <c r="F153" t="s">
        <v>129</v>
      </c>
      <c r="G153" s="1">
        <v>0</v>
      </c>
      <c r="H153" s="1">
        <v>0</v>
      </c>
      <c r="I153" s="1">
        <v>0</v>
      </c>
    </row>
    <row r="154" spans="1:9" x14ac:dyDescent="0.25">
      <c r="A154">
        <v>2</v>
      </c>
      <c r="B154">
        <v>2</v>
      </c>
      <c r="C154">
        <v>7</v>
      </c>
      <c r="D154">
        <v>2</v>
      </c>
      <c r="E154" t="s">
        <v>16</v>
      </c>
      <c r="F154" t="s">
        <v>130</v>
      </c>
      <c r="G154" s="1">
        <v>0</v>
      </c>
      <c r="H154" s="1">
        <v>0</v>
      </c>
      <c r="I154" s="1">
        <v>0</v>
      </c>
    </row>
    <row r="155" spans="1:9" x14ac:dyDescent="0.25">
      <c r="A155">
        <v>2</v>
      </c>
      <c r="B155">
        <v>2</v>
      </c>
      <c r="C155">
        <v>7</v>
      </c>
      <c r="D155">
        <v>2</v>
      </c>
      <c r="E155" t="s">
        <v>18</v>
      </c>
      <c r="F155" t="s">
        <v>131</v>
      </c>
      <c r="G155" s="1">
        <v>324500</v>
      </c>
      <c r="H155" s="1">
        <v>76700</v>
      </c>
      <c r="I155" s="1">
        <v>0</v>
      </c>
    </row>
    <row r="156" spans="1:9" x14ac:dyDescent="0.25">
      <c r="A156">
        <v>2</v>
      </c>
      <c r="B156">
        <v>2</v>
      </c>
      <c r="C156">
        <v>7</v>
      </c>
      <c r="D156">
        <v>2</v>
      </c>
      <c r="E156" t="s">
        <v>20</v>
      </c>
      <c r="F156" t="s">
        <v>132</v>
      </c>
      <c r="G156" s="1">
        <v>0</v>
      </c>
      <c r="H156" s="1">
        <v>0</v>
      </c>
      <c r="I156" s="1">
        <v>0</v>
      </c>
    </row>
    <row r="157" spans="1:9" x14ac:dyDescent="0.25">
      <c r="A157">
        <v>2</v>
      </c>
      <c r="B157">
        <v>2</v>
      </c>
      <c r="C157">
        <v>7</v>
      </c>
      <c r="D157">
        <v>2</v>
      </c>
      <c r="E157" t="s">
        <v>22</v>
      </c>
      <c r="F157" t="s">
        <v>133</v>
      </c>
      <c r="G157" s="1">
        <v>31230</v>
      </c>
      <c r="H157" s="1">
        <v>3000</v>
      </c>
      <c r="I157" s="1">
        <v>53877.83</v>
      </c>
    </row>
    <row r="158" spans="1:9" x14ac:dyDescent="0.25">
      <c r="A158">
        <v>2</v>
      </c>
      <c r="B158">
        <v>2</v>
      </c>
      <c r="C158">
        <v>7</v>
      </c>
      <c r="D158">
        <v>2</v>
      </c>
      <c r="E158" t="s">
        <v>48</v>
      </c>
      <c r="F158" t="s">
        <v>134</v>
      </c>
      <c r="G158" s="1">
        <v>24520.68</v>
      </c>
      <c r="H158" s="1">
        <v>0</v>
      </c>
      <c r="I158" s="1">
        <v>0</v>
      </c>
    </row>
    <row r="159" spans="1:9" x14ac:dyDescent="0.25">
      <c r="A159">
        <v>2</v>
      </c>
      <c r="B159">
        <v>2</v>
      </c>
      <c r="C159">
        <v>7</v>
      </c>
      <c r="D159">
        <v>2</v>
      </c>
      <c r="E159" t="s">
        <v>28</v>
      </c>
      <c r="F159" t="s">
        <v>135</v>
      </c>
      <c r="G159" s="1">
        <v>0</v>
      </c>
      <c r="H159" s="1">
        <v>0</v>
      </c>
      <c r="I159" s="1">
        <v>94400</v>
      </c>
    </row>
    <row r="160" spans="1:9" x14ac:dyDescent="0.25">
      <c r="A160">
        <v>2</v>
      </c>
      <c r="B160">
        <v>2</v>
      </c>
      <c r="C160">
        <v>7</v>
      </c>
      <c r="D160">
        <v>2</v>
      </c>
      <c r="E160" t="s">
        <v>125</v>
      </c>
      <c r="F160" t="s">
        <v>136</v>
      </c>
      <c r="G160" s="1">
        <v>0</v>
      </c>
      <c r="H160" s="1">
        <v>0</v>
      </c>
      <c r="I160" s="1">
        <v>0</v>
      </c>
    </row>
    <row r="161" spans="1:9" x14ac:dyDescent="0.25">
      <c r="A161">
        <v>2</v>
      </c>
      <c r="B161">
        <v>2</v>
      </c>
      <c r="C161">
        <v>7</v>
      </c>
      <c r="D161">
        <v>3</v>
      </c>
      <c r="F161" t="s">
        <v>137</v>
      </c>
      <c r="G161" s="1">
        <v>0</v>
      </c>
      <c r="H161" s="1">
        <v>0</v>
      </c>
      <c r="I161" s="1">
        <v>0</v>
      </c>
    </row>
    <row r="162" spans="1:9" x14ac:dyDescent="0.25">
      <c r="A162">
        <v>2</v>
      </c>
      <c r="B162">
        <v>2</v>
      </c>
      <c r="C162">
        <v>7</v>
      </c>
      <c r="D162">
        <v>3</v>
      </c>
      <c r="E162" t="s">
        <v>12</v>
      </c>
      <c r="F162" t="s">
        <v>137</v>
      </c>
      <c r="G162" s="1">
        <v>0</v>
      </c>
      <c r="H162" s="1">
        <v>0</v>
      </c>
      <c r="I162" s="1">
        <v>0</v>
      </c>
    </row>
    <row r="163" spans="1:9" x14ac:dyDescent="0.25">
      <c r="A163">
        <v>2</v>
      </c>
      <c r="B163">
        <v>2</v>
      </c>
      <c r="C163">
        <v>8</v>
      </c>
      <c r="F163" t="s">
        <v>138</v>
      </c>
      <c r="G163" s="1">
        <v>14092</v>
      </c>
      <c r="H163" s="1">
        <v>11184.4</v>
      </c>
      <c r="I163" s="1">
        <v>118471.2</v>
      </c>
    </row>
    <row r="164" spans="1:9" x14ac:dyDescent="0.25">
      <c r="A164">
        <v>2</v>
      </c>
      <c r="B164">
        <v>2</v>
      </c>
      <c r="C164">
        <v>8</v>
      </c>
      <c r="D164">
        <v>1</v>
      </c>
      <c r="F164" t="s">
        <v>139</v>
      </c>
      <c r="G164" s="1">
        <v>0</v>
      </c>
      <c r="H164" s="1">
        <v>0</v>
      </c>
      <c r="I164" s="1">
        <v>0</v>
      </c>
    </row>
    <row r="165" spans="1:9" x14ac:dyDescent="0.25">
      <c r="A165">
        <v>2</v>
      </c>
      <c r="B165">
        <v>2</v>
      </c>
      <c r="C165">
        <v>8</v>
      </c>
      <c r="D165">
        <v>1</v>
      </c>
      <c r="E165" t="s">
        <v>12</v>
      </c>
      <c r="F165" t="s">
        <v>139</v>
      </c>
      <c r="G165" s="1">
        <v>0</v>
      </c>
      <c r="H165" s="1">
        <v>0</v>
      </c>
      <c r="I165" s="1">
        <v>0</v>
      </c>
    </row>
    <row r="166" spans="1:9" x14ac:dyDescent="0.25">
      <c r="A166">
        <v>2</v>
      </c>
      <c r="B166">
        <v>2</v>
      </c>
      <c r="C166">
        <v>8</v>
      </c>
      <c r="D166">
        <v>2</v>
      </c>
      <c r="F166" t="s">
        <v>140</v>
      </c>
      <c r="G166" s="1">
        <v>10692</v>
      </c>
      <c r="H166" s="1">
        <v>11184.4</v>
      </c>
      <c r="I166" s="1">
        <v>17491.2</v>
      </c>
    </row>
    <row r="167" spans="1:9" x14ac:dyDescent="0.25">
      <c r="A167">
        <v>2</v>
      </c>
      <c r="B167">
        <v>2</v>
      </c>
      <c r="C167">
        <v>8</v>
      </c>
      <c r="D167">
        <v>2</v>
      </c>
      <c r="E167" t="s">
        <v>12</v>
      </c>
      <c r="F167" t="s">
        <v>140</v>
      </c>
      <c r="G167" s="1">
        <v>10692</v>
      </c>
      <c r="H167" s="1">
        <v>11184.4</v>
      </c>
      <c r="I167" s="1">
        <v>17491.2</v>
      </c>
    </row>
    <row r="168" spans="1:9" x14ac:dyDescent="0.25">
      <c r="A168">
        <v>2</v>
      </c>
      <c r="B168">
        <v>2</v>
      </c>
      <c r="C168">
        <v>8</v>
      </c>
      <c r="D168">
        <v>3</v>
      </c>
      <c r="F168" t="s">
        <v>141</v>
      </c>
      <c r="G168" s="1">
        <v>0</v>
      </c>
      <c r="H168" s="1">
        <v>0</v>
      </c>
      <c r="I168" s="1">
        <v>0</v>
      </c>
    </row>
    <row r="169" spans="1:9" x14ac:dyDescent="0.25">
      <c r="A169">
        <v>2</v>
      </c>
      <c r="B169">
        <v>2</v>
      </c>
      <c r="C169">
        <v>8</v>
      </c>
      <c r="D169">
        <v>3</v>
      </c>
      <c r="E169" t="s">
        <v>12</v>
      </c>
      <c r="F169" t="s">
        <v>141</v>
      </c>
      <c r="G169" s="1">
        <v>0</v>
      </c>
      <c r="H169" s="1">
        <v>0</v>
      </c>
      <c r="I169" s="1">
        <v>0</v>
      </c>
    </row>
    <row r="170" spans="1:9" x14ac:dyDescent="0.25">
      <c r="A170">
        <v>2</v>
      </c>
      <c r="B170">
        <v>2</v>
      </c>
      <c r="C170">
        <v>8</v>
      </c>
      <c r="D170">
        <v>4</v>
      </c>
      <c r="F170" t="s">
        <v>142</v>
      </c>
      <c r="G170" s="1">
        <v>0</v>
      </c>
      <c r="H170" s="1">
        <v>0</v>
      </c>
      <c r="I170" s="1">
        <v>0</v>
      </c>
    </row>
    <row r="171" spans="1:9" x14ac:dyDescent="0.25">
      <c r="A171">
        <v>2</v>
      </c>
      <c r="B171">
        <v>2</v>
      </c>
      <c r="C171">
        <v>8</v>
      </c>
      <c r="D171">
        <v>4</v>
      </c>
      <c r="E171" t="s">
        <v>12</v>
      </c>
      <c r="F171" t="s">
        <v>142</v>
      </c>
      <c r="G171" s="1">
        <v>0</v>
      </c>
      <c r="H171" s="1">
        <v>0</v>
      </c>
      <c r="I171" s="1">
        <v>0</v>
      </c>
    </row>
    <row r="172" spans="1:9" x14ac:dyDescent="0.25">
      <c r="A172">
        <v>2</v>
      </c>
      <c r="B172">
        <v>2</v>
      </c>
      <c r="C172">
        <v>8</v>
      </c>
      <c r="D172">
        <v>5</v>
      </c>
      <c r="F172" t="s">
        <v>143</v>
      </c>
      <c r="G172" s="1">
        <v>3400</v>
      </c>
      <c r="H172" s="1">
        <v>0</v>
      </c>
      <c r="I172" s="1">
        <v>0</v>
      </c>
    </row>
    <row r="173" spans="1:9" x14ac:dyDescent="0.25">
      <c r="A173">
        <v>2</v>
      </c>
      <c r="B173">
        <v>2</v>
      </c>
      <c r="C173">
        <v>8</v>
      </c>
      <c r="D173">
        <v>5</v>
      </c>
      <c r="E173" t="s">
        <v>12</v>
      </c>
      <c r="F173" t="s">
        <v>144</v>
      </c>
      <c r="G173" s="1">
        <v>0</v>
      </c>
      <c r="H173" s="1">
        <v>0</v>
      </c>
      <c r="I173" s="1">
        <v>0</v>
      </c>
    </row>
    <row r="174" spans="1:9" x14ac:dyDescent="0.25">
      <c r="A174">
        <v>2</v>
      </c>
      <c r="B174">
        <v>2</v>
      </c>
      <c r="C174">
        <v>8</v>
      </c>
      <c r="D174">
        <v>5</v>
      </c>
      <c r="E174" t="s">
        <v>14</v>
      </c>
      <c r="F174" t="s">
        <v>145</v>
      </c>
      <c r="G174" s="1">
        <v>0</v>
      </c>
      <c r="H174" s="1">
        <v>0</v>
      </c>
      <c r="I174" s="1">
        <v>0</v>
      </c>
    </row>
    <row r="175" spans="1:9" x14ac:dyDescent="0.25">
      <c r="A175">
        <v>2</v>
      </c>
      <c r="B175">
        <v>2</v>
      </c>
      <c r="C175">
        <v>8</v>
      </c>
      <c r="D175">
        <v>5</v>
      </c>
      <c r="E175" t="s">
        <v>16</v>
      </c>
      <c r="F175" t="s">
        <v>146</v>
      </c>
      <c r="G175" s="1">
        <v>3400</v>
      </c>
      <c r="H175" s="1">
        <v>0</v>
      </c>
      <c r="I175" s="1">
        <v>0</v>
      </c>
    </row>
    <row r="176" spans="1:9" x14ac:dyDescent="0.25">
      <c r="A176">
        <v>2</v>
      </c>
      <c r="B176">
        <v>2</v>
      </c>
      <c r="C176">
        <v>8</v>
      </c>
      <c r="D176">
        <v>6</v>
      </c>
      <c r="F176" t="s">
        <v>147</v>
      </c>
      <c r="G176" s="1">
        <v>0</v>
      </c>
      <c r="H176" s="1">
        <v>0</v>
      </c>
      <c r="I176" s="1">
        <v>18380</v>
      </c>
    </row>
    <row r="177" spans="1:9" x14ac:dyDescent="0.25">
      <c r="A177">
        <v>2</v>
      </c>
      <c r="B177">
        <v>2</v>
      </c>
      <c r="C177">
        <v>8</v>
      </c>
      <c r="D177">
        <v>6</v>
      </c>
      <c r="E177" t="s">
        <v>12</v>
      </c>
      <c r="F177" t="s">
        <v>148</v>
      </c>
      <c r="G177" s="1">
        <v>0</v>
      </c>
      <c r="H177" s="1">
        <v>0</v>
      </c>
      <c r="I177" s="1">
        <v>18380</v>
      </c>
    </row>
    <row r="178" spans="1:9" x14ac:dyDescent="0.25">
      <c r="A178">
        <v>2</v>
      </c>
      <c r="B178">
        <v>2</v>
      </c>
      <c r="C178">
        <v>8</v>
      </c>
      <c r="D178">
        <v>6</v>
      </c>
      <c r="E178" t="s">
        <v>14</v>
      </c>
      <c r="F178" t="s">
        <v>149</v>
      </c>
      <c r="G178" s="1">
        <v>0</v>
      </c>
      <c r="H178" s="1">
        <v>0</v>
      </c>
      <c r="I178" s="1">
        <v>0</v>
      </c>
    </row>
    <row r="179" spans="1:9" x14ac:dyDescent="0.25">
      <c r="A179">
        <v>2</v>
      </c>
      <c r="B179">
        <v>2</v>
      </c>
      <c r="C179">
        <v>8</v>
      </c>
      <c r="D179">
        <v>6</v>
      </c>
      <c r="E179" t="s">
        <v>16</v>
      </c>
      <c r="F179" t="s">
        <v>150</v>
      </c>
      <c r="G179" s="1">
        <v>0</v>
      </c>
      <c r="H179" s="1">
        <v>0</v>
      </c>
      <c r="I179" s="1">
        <v>0</v>
      </c>
    </row>
    <row r="180" spans="1:9" x14ac:dyDescent="0.25">
      <c r="A180">
        <v>2</v>
      </c>
      <c r="B180">
        <v>2</v>
      </c>
      <c r="C180">
        <v>8</v>
      </c>
      <c r="D180">
        <v>6</v>
      </c>
      <c r="E180" t="s">
        <v>18</v>
      </c>
      <c r="F180" t="s">
        <v>151</v>
      </c>
      <c r="G180" s="1">
        <v>0</v>
      </c>
      <c r="H180" s="1">
        <v>0</v>
      </c>
      <c r="I180" s="1">
        <v>0</v>
      </c>
    </row>
    <row r="181" spans="1:9" x14ac:dyDescent="0.25">
      <c r="A181">
        <v>2</v>
      </c>
      <c r="B181">
        <v>2</v>
      </c>
      <c r="C181">
        <v>8</v>
      </c>
      <c r="D181">
        <v>7</v>
      </c>
      <c r="F181" t="s">
        <v>152</v>
      </c>
      <c r="G181" s="1">
        <v>0</v>
      </c>
      <c r="H181" s="1">
        <v>0</v>
      </c>
      <c r="I181" s="1">
        <v>82600</v>
      </c>
    </row>
    <row r="182" spans="1:9" x14ac:dyDescent="0.25">
      <c r="A182">
        <v>2</v>
      </c>
      <c r="B182">
        <v>2</v>
      </c>
      <c r="C182">
        <v>8</v>
      </c>
      <c r="D182">
        <v>7</v>
      </c>
      <c r="E182" t="s">
        <v>12</v>
      </c>
      <c r="F182" t="s">
        <v>153</v>
      </c>
      <c r="G182" s="1">
        <v>0</v>
      </c>
      <c r="H182" s="1">
        <v>0</v>
      </c>
      <c r="I182" s="1">
        <v>0</v>
      </c>
    </row>
    <row r="183" spans="1:9" x14ac:dyDescent="0.25">
      <c r="A183">
        <v>2</v>
      </c>
      <c r="B183">
        <v>2</v>
      </c>
      <c r="C183">
        <v>8</v>
      </c>
      <c r="D183">
        <v>7</v>
      </c>
      <c r="E183" t="s">
        <v>14</v>
      </c>
      <c r="F183" t="s">
        <v>154</v>
      </c>
      <c r="G183" s="1">
        <v>0</v>
      </c>
      <c r="H183" s="1">
        <v>0</v>
      </c>
      <c r="I183" s="1">
        <v>0</v>
      </c>
    </row>
    <row r="184" spans="1:9" x14ac:dyDescent="0.25">
      <c r="A184">
        <v>2</v>
      </c>
      <c r="B184">
        <v>2</v>
      </c>
      <c r="C184">
        <v>8</v>
      </c>
      <c r="D184">
        <v>7</v>
      </c>
      <c r="E184" t="s">
        <v>16</v>
      </c>
      <c r="F184" t="s">
        <v>155</v>
      </c>
      <c r="G184" s="1">
        <v>0</v>
      </c>
      <c r="H184" s="1">
        <v>0</v>
      </c>
      <c r="I184" s="1">
        <v>0</v>
      </c>
    </row>
    <row r="185" spans="1:9" x14ac:dyDescent="0.25">
      <c r="A185">
        <v>2</v>
      </c>
      <c r="B185">
        <v>2</v>
      </c>
      <c r="C185">
        <v>8</v>
      </c>
      <c r="D185">
        <v>7</v>
      </c>
      <c r="E185" t="s">
        <v>18</v>
      </c>
      <c r="F185" t="s">
        <v>156</v>
      </c>
      <c r="G185" s="1">
        <v>0</v>
      </c>
      <c r="H185" s="1">
        <v>0</v>
      </c>
      <c r="I185" s="1">
        <v>82600</v>
      </c>
    </row>
    <row r="186" spans="1:9" x14ac:dyDescent="0.25">
      <c r="A186">
        <v>2</v>
      </c>
      <c r="B186">
        <v>2</v>
      </c>
      <c r="C186">
        <v>8</v>
      </c>
      <c r="D186">
        <v>7</v>
      </c>
      <c r="E186" t="s">
        <v>20</v>
      </c>
      <c r="F186" t="s">
        <v>157</v>
      </c>
      <c r="G186" s="1">
        <v>0</v>
      </c>
      <c r="H186" s="1">
        <v>0</v>
      </c>
      <c r="I186" s="1">
        <v>0</v>
      </c>
    </row>
    <row r="187" spans="1:9" x14ac:dyDescent="0.25">
      <c r="A187">
        <v>2</v>
      </c>
      <c r="B187">
        <v>2</v>
      </c>
      <c r="C187">
        <v>8</v>
      </c>
      <c r="D187">
        <v>7</v>
      </c>
      <c r="E187" t="s">
        <v>22</v>
      </c>
      <c r="F187" t="s">
        <v>158</v>
      </c>
      <c r="G187" s="1">
        <v>0</v>
      </c>
      <c r="H187" s="1">
        <v>0</v>
      </c>
      <c r="I187" s="1">
        <v>0</v>
      </c>
    </row>
    <row r="188" spans="1:9" x14ac:dyDescent="0.25">
      <c r="A188">
        <v>2</v>
      </c>
      <c r="B188">
        <v>2</v>
      </c>
      <c r="C188">
        <v>8</v>
      </c>
      <c r="D188">
        <v>8</v>
      </c>
      <c r="F188" t="s">
        <v>159</v>
      </c>
      <c r="G188" s="1">
        <v>0</v>
      </c>
      <c r="H188" s="1">
        <v>0</v>
      </c>
      <c r="I188" s="1">
        <v>0</v>
      </c>
    </row>
    <row r="189" spans="1:9" x14ac:dyDescent="0.25">
      <c r="A189">
        <v>2</v>
      </c>
      <c r="B189">
        <v>2</v>
      </c>
      <c r="C189">
        <v>8</v>
      </c>
      <c r="D189">
        <v>8</v>
      </c>
      <c r="E189" t="s">
        <v>12</v>
      </c>
      <c r="F189" t="s">
        <v>160</v>
      </c>
      <c r="G189" s="1">
        <v>0</v>
      </c>
      <c r="H189" s="1">
        <v>0</v>
      </c>
      <c r="I189" s="1">
        <v>0</v>
      </c>
    </row>
    <row r="190" spans="1:9" x14ac:dyDescent="0.25">
      <c r="A190">
        <v>2</v>
      </c>
      <c r="B190">
        <v>2</v>
      </c>
      <c r="C190">
        <v>8</v>
      </c>
      <c r="D190">
        <v>8</v>
      </c>
      <c r="E190" t="s">
        <v>14</v>
      </c>
      <c r="F190" t="s">
        <v>161</v>
      </c>
      <c r="G190" s="1">
        <v>0</v>
      </c>
      <c r="H190" s="1">
        <v>0</v>
      </c>
      <c r="I190" s="1">
        <v>0</v>
      </c>
    </row>
    <row r="191" spans="1:9" x14ac:dyDescent="0.25">
      <c r="A191">
        <v>2</v>
      </c>
      <c r="B191">
        <v>2</v>
      </c>
      <c r="C191">
        <v>8</v>
      </c>
      <c r="D191">
        <v>8</v>
      </c>
      <c r="E191" t="s">
        <v>16</v>
      </c>
      <c r="F191" t="s">
        <v>162</v>
      </c>
      <c r="G191" s="1">
        <v>0</v>
      </c>
      <c r="H191" s="1">
        <v>0</v>
      </c>
      <c r="I191" s="1">
        <v>0</v>
      </c>
    </row>
    <row r="192" spans="1:9" x14ac:dyDescent="0.25">
      <c r="A192">
        <v>2</v>
      </c>
      <c r="B192">
        <v>2</v>
      </c>
      <c r="C192">
        <v>9</v>
      </c>
      <c r="F192" t="s">
        <v>163</v>
      </c>
      <c r="G192" s="1">
        <v>0</v>
      </c>
      <c r="H192" s="1">
        <v>0</v>
      </c>
      <c r="I192" s="1">
        <v>0</v>
      </c>
    </row>
    <row r="193" spans="1:9" x14ac:dyDescent="0.25">
      <c r="A193">
        <v>2</v>
      </c>
      <c r="B193">
        <v>2</v>
      </c>
      <c r="C193">
        <v>9</v>
      </c>
      <c r="D193">
        <v>2</v>
      </c>
      <c r="F193" t="s">
        <v>164</v>
      </c>
      <c r="G193" s="1">
        <v>0</v>
      </c>
      <c r="H193" s="1">
        <v>0</v>
      </c>
      <c r="I193" s="1">
        <v>0</v>
      </c>
    </row>
    <row r="194" spans="1:9" x14ac:dyDescent="0.25">
      <c r="A194">
        <v>2</v>
      </c>
      <c r="B194">
        <v>2</v>
      </c>
      <c r="C194">
        <v>9</v>
      </c>
      <c r="D194">
        <v>2</v>
      </c>
      <c r="E194" t="s">
        <v>12</v>
      </c>
      <c r="F194" t="s">
        <v>165</v>
      </c>
      <c r="G194" s="1">
        <v>0</v>
      </c>
      <c r="H194" s="1">
        <v>0</v>
      </c>
      <c r="I194" s="1">
        <v>0</v>
      </c>
    </row>
    <row r="195" spans="1:9" x14ac:dyDescent="0.25">
      <c r="A195">
        <v>2</v>
      </c>
      <c r="B195">
        <v>2</v>
      </c>
      <c r="C195">
        <v>9</v>
      </c>
      <c r="D195">
        <v>2</v>
      </c>
      <c r="E195" t="s">
        <v>16</v>
      </c>
      <c r="F195" t="s">
        <v>166</v>
      </c>
      <c r="G195" s="1">
        <v>0</v>
      </c>
      <c r="H195" s="1">
        <v>0</v>
      </c>
      <c r="I195" s="1">
        <v>0</v>
      </c>
    </row>
    <row r="196" spans="1:9" x14ac:dyDescent="0.25">
      <c r="A196">
        <v>2</v>
      </c>
      <c r="B196">
        <v>3</v>
      </c>
      <c r="F196" t="s">
        <v>167</v>
      </c>
      <c r="G196" s="1">
        <v>1758306.8299999998</v>
      </c>
      <c r="H196" s="1">
        <v>2071777.7599999998</v>
      </c>
      <c r="I196" s="1">
        <v>3106039.16</v>
      </c>
    </row>
    <row r="197" spans="1:9" x14ac:dyDescent="0.25">
      <c r="A197">
        <v>2</v>
      </c>
      <c r="B197">
        <v>3</v>
      </c>
      <c r="C197">
        <v>1</v>
      </c>
      <c r="F197" t="s">
        <v>168</v>
      </c>
      <c r="G197" s="1">
        <v>219556.85</v>
      </c>
      <c r="H197" s="1">
        <v>214305.19999999998</v>
      </c>
      <c r="I197" s="1">
        <v>499288.69999999995</v>
      </c>
    </row>
    <row r="198" spans="1:9" x14ac:dyDescent="0.25">
      <c r="A198">
        <v>2</v>
      </c>
      <c r="B198">
        <v>3</v>
      </c>
      <c r="C198">
        <v>1</v>
      </c>
      <c r="D198">
        <v>1</v>
      </c>
      <c r="F198" t="s">
        <v>169</v>
      </c>
      <c r="G198" s="1">
        <v>218761.85</v>
      </c>
      <c r="H198" s="1">
        <v>214305.19999999998</v>
      </c>
      <c r="I198" s="1">
        <v>493103.67999999993</v>
      </c>
    </row>
    <row r="199" spans="1:9" x14ac:dyDescent="0.25">
      <c r="A199">
        <v>2</v>
      </c>
      <c r="B199">
        <v>3</v>
      </c>
      <c r="C199">
        <v>1</v>
      </c>
      <c r="D199">
        <v>1</v>
      </c>
      <c r="E199" t="s">
        <v>12</v>
      </c>
      <c r="F199" t="s">
        <v>169</v>
      </c>
      <c r="G199" s="1">
        <v>218761.85</v>
      </c>
      <c r="H199" s="1">
        <v>214305.19999999998</v>
      </c>
      <c r="I199" s="1">
        <v>493103.67999999993</v>
      </c>
    </row>
    <row r="200" spans="1:9" x14ac:dyDescent="0.25">
      <c r="A200">
        <v>2</v>
      </c>
      <c r="B200">
        <v>3</v>
      </c>
      <c r="C200">
        <v>1</v>
      </c>
      <c r="D200">
        <v>1</v>
      </c>
      <c r="E200" t="s">
        <v>14</v>
      </c>
      <c r="F200" t="s">
        <v>170</v>
      </c>
      <c r="G200" s="1">
        <v>0</v>
      </c>
      <c r="H200" s="1">
        <v>0</v>
      </c>
      <c r="I200" s="1">
        <v>0</v>
      </c>
    </row>
    <row r="201" spans="1:9" x14ac:dyDescent="0.25">
      <c r="A201">
        <v>2</v>
      </c>
      <c r="B201">
        <v>3</v>
      </c>
      <c r="C201">
        <v>1</v>
      </c>
      <c r="D201">
        <v>2</v>
      </c>
      <c r="F201" t="s">
        <v>171</v>
      </c>
      <c r="G201" s="1">
        <v>0</v>
      </c>
      <c r="H201" s="1">
        <v>0</v>
      </c>
      <c r="I201" s="1">
        <v>0</v>
      </c>
    </row>
    <row r="202" spans="1:9" x14ac:dyDescent="0.25">
      <c r="A202">
        <v>2</v>
      </c>
      <c r="B202">
        <v>3</v>
      </c>
      <c r="C202">
        <v>1</v>
      </c>
      <c r="D202">
        <v>2</v>
      </c>
      <c r="E202" t="s">
        <v>12</v>
      </c>
      <c r="F202" t="s">
        <v>171</v>
      </c>
      <c r="G202" s="1">
        <v>0</v>
      </c>
      <c r="H202" s="1">
        <v>0</v>
      </c>
      <c r="I202" s="1">
        <v>0</v>
      </c>
    </row>
    <row r="203" spans="1:9" x14ac:dyDescent="0.25">
      <c r="A203">
        <v>2</v>
      </c>
      <c r="B203">
        <v>3</v>
      </c>
      <c r="C203">
        <v>1</v>
      </c>
      <c r="D203">
        <v>3</v>
      </c>
      <c r="F203" t="s">
        <v>172</v>
      </c>
      <c r="G203" s="1">
        <v>0</v>
      </c>
      <c r="H203" s="1">
        <v>0</v>
      </c>
      <c r="I203" s="1">
        <v>0</v>
      </c>
    </row>
    <row r="204" spans="1:9" x14ac:dyDescent="0.25">
      <c r="A204">
        <v>2</v>
      </c>
      <c r="B204">
        <v>3</v>
      </c>
      <c r="C204">
        <v>1</v>
      </c>
      <c r="D204">
        <v>3</v>
      </c>
      <c r="E204" t="s">
        <v>12</v>
      </c>
      <c r="F204" t="s">
        <v>173</v>
      </c>
      <c r="G204" s="1">
        <v>0</v>
      </c>
      <c r="H204" s="1">
        <v>0</v>
      </c>
      <c r="I204" s="1">
        <v>0</v>
      </c>
    </row>
    <row r="205" spans="1:9" x14ac:dyDescent="0.25">
      <c r="A205">
        <v>2</v>
      </c>
      <c r="B205">
        <v>3</v>
      </c>
      <c r="C205">
        <v>1</v>
      </c>
      <c r="D205">
        <v>3</v>
      </c>
      <c r="E205" t="s">
        <v>14</v>
      </c>
      <c r="F205" t="s">
        <v>174</v>
      </c>
      <c r="G205" s="1">
        <v>0</v>
      </c>
      <c r="H205" s="1">
        <v>0</v>
      </c>
      <c r="I205" s="1">
        <v>0</v>
      </c>
    </row>
    <row r="206" spans="1:9" x14ac:dyDescent="0.25">
      <c r="A206">
        <v>2</v>
      </c>
      <c r="B206">
        <v>3</v>
      </c>
      <c r="C206">
        <v>1</v>
      </c>
      <c r="D206">
        <v>3</v>
      </c>
      <c r="E206" t="s">
        <v>16</v>
      </c>
      <c r="F206" t="s">
        <v>175</v>
      </c>
      <c r="G206" s="1">
        <v>0</v>
      </c>
      <c r="H206" s="1">
        <v>0</v>
      </c>
      <c r="I206" s="1">
        <v>0</v>
      </c>
    </row>
    <row r="207" spans="1:9" x14ac:dyDescent="0.25">
      <c r="A207">
        <v>2</v>
      </c>
      <c r="B207">
        <v>3</v>
      </c>
      <c r="C207">
        <v>1</v>
      </c>
      <c r="D207">
        <v>4</v>
      </c>
      <c r="F207" t="s">
        <v>176</v>
      </c>
      <c r="G207" s="1">
        <v>795</v>
      </c>
      <c r="H207" s="1">
        <v>0</v>
      </c>
      <c r="I207" s="1">
        <v>6185.02</v>
      </c>
    </row>
    <row r="208" spans="1:9" x14ac:dyDescent="0.25">
      <c r="A208">
        <v>2</v>
      </c>
      <c r="B208">
        <v>3</v>
      </c>
      <c r="C208">
        <v>1</v>
      </c>
      <c r="D208">
        <v>4</v>
      </c>
      <c r="E208" t="s">
        <v>12</v>
      </c>
      <c r="F208" t="s">
        <v>176</v>
      </c>
      <c r="G208" s="1">
        <v>795</v>
      </c>
      <c r="H208" s="1">
        <v>0</v>
      </c>
      <c r="I208" s="1">
        <v>6185.02</v>
      </c>
    </row>
    <row r="209" spans="1:9" x14ac:dyDescent="0.25">
      <c r="A209">
        <v>2</v>
      </c>
      <c r="B209">
        <v>3</v>
      </c>
      <c r="C209">
        <v>2</v>
      </c>
      <c r="F209" t="s">
        <v>177</v>
      </c>
      <c r="G209" s="1">
        <v>0</v>
      </c>
      <c r="H209" s="1">
        <v>7080</v>
      </c>
      <c r="I209" s="1">
        <v>0</v>
      </c>
    </row>
    <row r="210" spans="1:9" x14ac:dyDescent="0.25">
      <c r="A210">
        <v>2</v>
      </c>
      <c r="B210">
        <v>3</v>
      </c>
      <c r="C210">
        <v>2</v>
      </c>
      <c r="D210">
        <v>1</v>
      </c>
      <c r="F210" t="s">
        <v>178</v>
      </c>
      <c r="G210" s="1">
        <v>0</v>
      </c>
      <c r="H210" s="1">
        <v>7080</v>
      </c>
      <c r="I210" s="1">
        <v>0</v>
      </c>
    </row>
    <row r="211" spans="1:9" x14ac:dyDescent="0.25">
      <c r="A211">
        <v>2</v>
      </c>
      <c r="B211">
        <v>3</v>
      </c>
      <c r="C211">
        <v>2</v>
      </c>
      <c r="D211">
        <v>1</v>
      </c>
      <c r="E211" t="s">
        <v>12</v>
      </c>
      <c r="F211" t="s">
        <v>178</v>
      </c>
      <c r="G211" s="1">
        <v>0</v>
      </c>
      <c r="H211" s="1">
        <v>7080</v>
      </c>
      <c r="I211" s="1">
        <v>0</v>
      </c>
    </row>
    <row r="212" spans="1:9" x14ac:dyDescent="0.25">
      <c r="A212">
        <v>2</v>
      </c>
      <c r="B212">
        <v>3</v>
      </c>
      <c r="C212">
        <v>2</v>
      </c>
      <c r="D212">
        <v>2</v>
      </c>
      <c r="F212" t="s">
        <v>179</v>
      </c>
      <c r="G212" s="1">
        <v>0</v>
      </c>
      <c r="H212" s="1">
        <v>0</v>
      </c>
      <c r="I212" s="1">
        <v>0</v>
      </c>
    </row>
    <row r="213" spans="1:9" x14ac:dyDescent="0.25">
      <c r="A213">
        <v>2</v>
      </c>
      <c r="B213">
        <v>3</v>
      </c>
      <c r="C213">
        <v>2</v>
      </c>
      <c r="D213">
        <v>2</v>
      </c>
      <c r="E213" t="s">
        <v>12</v>
      </c>
      <c r="F213" t="s">
        <v>179</v>
      </c>
      <c r="G213" s="1">
        <v>0</v>
      </c>
      <c r="H213" s="1">
        <v>0</v>
      </c>
      <c r="I213" s="1">
        <v>0</v>
      </c>
    </row>
    <row r="214" spans="1:9" x14ac:dyDescent="0.25">
      <c r="A214">
        <v>2</v>
      </c>
      <c r="B214">
        <v>3</v>
      </c>
      <c r="C214">
        <v>2</v>
      </c>
      <c r="D214">
        <v>3</v>
      </c>
      <c r="F214" t="s">
        <v>180</v>
      </c>
      <c r="G214" s="1">
        <v>0</v>
      </c>
      <c r="H214" s="1">
        <v>0</v>
      </c>
      <c r="I214" s="1">
        <v>0</v>
      </c>
    </row>
    <row r="215" spans="1:9" x14ac:dyDescent="0.25">
      <c r="A215">
        <v>2</v>
      </c>
      <c r="B215">
        <v>3</v>
      </c>
      <c r="C215">
        <v>2</v>
      </c>
      <c r="D215">
        <v>3</v>
      </c>
      <c r="E215" t="s">
        <v>12</v>
      </c>
      <c r="F215" t="s">
        <v>180</v>
      </c>
      <c r="G215" s="1">
        <v>0</v>
      </c>
      <c r="H215" s="1">
        <v>0</v>
      </c>
      <c r="I215" s="1">
        <v>0</v>
      </c>
    </row>
    <row r="216" spans="1:9" x14ac:dyDescent="0.25">
      <c r="A216">
        <v>2</v>
      </c>
      <c r="B216">
        <v>3</v>
      </c>
      <c r="C216">
        <v>3</v>
      </c>
      <c r="F216" t="s">
        <v>181</v>
      </c>
      <c r="G216" s="1">
        <v>0</v>
      </c>
      <c r="H216" s="1">
        <v>0</v>
      </c>
      <c r="I216" s="1">
        <v>0</v>
      </c>
    </row>
    <row r="217" spans="1:9" x14ac:dyDescent="0.25">
      <c r="A217">
        <v>2</v>
      </c>
      <c r="B217">
        <v>3</v>
      </c>
      <c r="C217">
        <v>3</v>
      </c>
      <c r="D217">
        <v>1</v>
      </c>
      <c r="F217" t="s">
        <v>182</v>
      </c>
      <c r="G217" s="1">
        <v>0</v>
      </c>
      <c r="H217" s="1">
        <v>0</v>
      </c>
      <c r="I217" s="1">
        <v>0</v>
      </c>
    </row>
    <row r="218" spans="1:9" x14ac:dyDescent="0.25">
      <c r="A218">
        <v>2</v>
      </c>
      <c r="B218">
        <v>3</v>
      </c>
      <c r="C218">
        <v>3</v>
      </c>
      <c r="D218">
        <v>1</v>
      </c>
      <c r="E218" t="s">
        <v>12</v>
      </c>
      <c r="F218" t="s">
        <v>182</v>
      </c>
      <c r="G218" s="1">
        <v>0</v>
      </c>
      <c r="H218" s="1">
        <v>0</v>
      </c>
      <c r="I218" s="1">
        <v>0</v>
      </c>
    </row>
    <row r="219" spans="1:9" x14ac:dyDescent="0.25">
      <c r="A219">
        <v>2</v>
      </c>
      <c r="B219">
        <v>3</v>
      </c>
      <c r="C219">
        <v>3</v>
      </c>
      <c r="D219">
        <v>2</v>
      </c>
      <c r="F219" t="s">
        <v>183</v>
      </c>
      <c r="G219" s="1">
        <v>0</v>
      </c>
      <c r="H219" s="1">
        <v>0</v>
      </c>
      <c r="I219" s="1">
        <v>0</v>
      </c>
    </row>
    <row r="220" spans="1:9" x14ac:dyDescent="0.25">
      <c r="A220">
        <v>2</v>
      </c>
      <c r="B220">
        <v>3</v>
      </c>
      <c r="C220">
        <v>3</v>
      </c>
      <c r="D220">
        <v>2</v>
      </c>
      <c r="E220" t="s">
        <v>12</v>
      </c>
      <c r="F220" t="s">
        <v>183</v>
      </c>
      <c r="G220" s="1">
        <v>0</v>
      </c>
      <c r="H220" s="1">
        <v>0</v>
      </c>
      <c r="I220" s="1">
        <v>0</v>
      </c>
    </row>
    <row r="221" spans="1:9" x14ac:dyDescent="0.25">
      <c r="A221">
        <v>2</v>
      </c>
      <c r="B221">
        <v>3</v>
      </c>
      <c r="C221">
        <v>3</v>
      </c>
      <c r="D221">
        <v>3</v>
      </c>
      <c r="F221" t="s">
        <v>184</v>
      </c>
      <c r="G221" s="1">
        <v>0</v>
      </c>
      <c r="H221" s="1">
        <v>0</v>
      </c>
      <c r="I221" s="1">
        <v>0</v>
      </c>
    </row>
    <row r="222" spans="1:9" x14ac:dyDescent="0.25">
      <c r="A222">
        <v>2</v>
      </c>
      <c r="B222">
        <v>3</v>
      </c>
      <c r="C222">
        <v>3</v>
      </c>
      <c r="D222">
        <v>3</v>
      </c>
      <c r="E222" t="s">
        <v>12</v>
      </c>
      <c r="F222" t="s">
        <v>184</v>
      </c>
      <c r="G222" s="1">
        <v>0</v>
      </c>
      <c r="H222" s="1">
        <v>0</v>
      </c>
      <c r="I222" s="1">
        <v>0</v>
      </c>
    </row>
    <row r="223" spans="1:9" x14ac:dyDescent="0.25">
      <c r="A223">
        <v>2</v>
      </c>
      <c r="B223">
        <v>3</v>
      </c>
      <c r="C223">
        <v>3</v>
      </c>
      <c r="D223">
        <v>4</v>
      </c>
      <c r="F223" t="s">
        <v>185</v>
      </c>
      <c r="G223" s="1">
        <v>0</v>
      </c>
      <c r="H223" s="1">
        <v>0</v>
      </c>
      <c r="I223" s="1">
        <v>0</v>
      </c>
    </row>
    <row r="224" spans="1:9" x14ac:dyDescent="0.25">
      <c r="A224">
        <v>2</v>
      </c>
      <c r="B224">
        <v>3</v>
      </c>
      <c r="C224">
        <v>3</v>
      </c>
      <c r="D224">
        <v>4</v>
      </c>
      <c r="E224" t="s">
        <v>12</v>
      </c>
      <c r="F224" t="s">
        <v>185</v>
      </c>
      <c r="G224" s="1">
        <v>0</v>
      </c>
      <c r="H224" s="1">
        <v>0</v>
      </c>
      <c r="I224" s="1">
        <v>0</v>
      </c>
    </row>
    <row r="225" spans="1:9" x14ac:dyDescent="0.25">
      <c r="A225">
        <v>2</v>
      </c>
      <c r="B225">
        <v>3</v>
      </c>
      <c r="C225">
        <v>3</v>
      </c>
      <c r="D225">
        <v>5</v>
      </c>
      <c r="F225" t="s">
        <v>186</v>
      </c>
      <c r="G225" s="1">
        <v>0</v>
      </c>
      <c r="H225" s="1">
        <v>0</v>
      </c>
      <c r="I225" s="1">
        <v>0</v>
      </c>
    </row>
    <row r="226" spans="1:9" x14ac:dyDescent="0.25">
      <c r="A226">
        <v>2</v>
      </c>
      <c r="B226">
        <v>3</v>
      </c>
      <c r="C226">
        <v>3</v>
      </c>
      <c r="D226">
        <v>5</v>
      </c>
      <c r="E226" t="s">
        <v>12</v>
      </c>
      <c r="F226" t="s">
        <v>186</v>
      </c>
      <c r="G226" s="1">
        <v>0</v>
      </c>
      <c r="H226" s="1">
        <v>0</v>
      </c>
      <c r="I226" s="1">
        <v>0</v>
      </c>
    </row>
    <row r="227" spans="1:9" x14ac:dyDescent="0.25">
      <c r="A227">
        <v>2</v>
      </c>
      <c r="B227">
        <v>3</v>
      </c>
      <c r="C227">
        <v>3</v>
      </c>
      <c r="D227">
        <v>6</v>
      </c>
      <c r="F227" t="s">
        <v>187</v>
      </c>
      <c r="G227" s="1">
        <v>0</v>
      </c>
      <c r="H227" s="1">
        <v>0</v>
      </c>
      <c r="I227" s="1">
        <v>0</v>
      </c>
    </row>
    <row r="228" spans="1:9" x14ac:dyDescent="0.25">
      <c r="A228">
        <v>2</v>
      </c>
      <c r="B228">
        <v>3</v>
      </c>
      <c r="C228">
        <v>3</v>
      </c>
      <c r="D228">
        <v>6</v>
      </c>
      <c r="E228" t="s">
        <v>12</v>
      </c>
      <c r="F228" t="s">
        <v>187</v>
      </c>
      <c r="G228" s="1">
        <v>0</v>
      </c>
      <c r="H228" s="1">
        <v>0</v>
      </c>
      <c r="I228" s="1">
        <v>0</v>
      </c>
    </row>
    <row r="229" spans="1:9" x14ac:dyDescent="0.25">
      <c r="A229">
        <v>2</v>
      </c>
      <c r="B229">
        <v>3</v>
      </c>
      <c r="C229">
        <v>4</v>
      </c>
      <c r="F229" t="s">
        <v>188</v>
      </c>
      <c r="G229" s="1">
        <v>2900</v>
      </c>
      <c r="H229" s="1">
        <v>0</v>
      </c>
      <c r="I229" s="1">
        <v>25040</v>
      </c>
    </row>
    <row r="230" spans="1:9" x14ac:dyDescent="0.25">
      <c r="A230">
        <v>2</v>
      </c>
      <c r="B230">
        <v>3</v>
      </c>
      <c r="C230">
        <v>4</v>
      </c>
      <c r="D230">
        <v>1</v>
      </c>
      <c r="F230" t="s">
        <v>189</v>
      </c>
      <c r="G230" s="1">
        <v>2900</v>
      </c>
      <c r="H230" s="1">
        <v>0</v>
      </c>
      <c r="I230" s="1">
        <v>25040</v>
      </c>
    </row>
    <row r="231" spans="1:9" x14ac:dyDescent="0.25">
      <c r="A231">
        <v>2</v>
      </c>
      <c r="B231">
        <v>3</v>
      </c>
      <c r="C231">
        <v>4</v>
      </c>
      <c r="D231">
        <v>1</v>
      </c>
      <c r="E231" t="s">
        <v>12</v>
      </c>
      <c r="F231" t="s">
        <v>189</v>
      </c>
      <c r="G231" s="1">
        <v>2900</v>
      </c>
      <c r="H231" s="1">
        <v>0</v>
      </c>
      <c r="I231" s="1">
        <v>25040</v>
      </c>
    </row>
    <row r="232" spans="1:9" x14ac:dyDescent="0.25">
      <c r="A232">
        <v>2</v>
      </c>
      <c r="B232">
        <v>3</v>
      </c>
      <c r="C232">
        <v>4</v>
      </c>
      <c r="D232">
        <v>2</v>
      </c>
      <c r="F232" t="s">
        <v>190</v>
      </c>
      <c r="G232" s="1">
        <v>0</v>
      </c>
      <c r="H232" s="1">
        <v>0</v>
      </c>
      <c r="I232" s="1">
        <v>0</v>
      </c>
    </row>
    <row r="233" spans="1:9" x14ac:dyDescent="0.25">
      <c r="A233">
        <v>2</v>
      </c>
      <c r="B233">
        <v>3</v>
      </c>
      <c r="C233">
        <v>4</v>
      </c>
      <c r="D233">
        <v>2</v>
      </c>
      <c r="E233" t="s">
        <v>12</v>
      </c>
      <c r="F233" t="s">
        <v>190</v>
      </c>
      <c r="G233" s="1">
        <v>0</v>
      </c>
      <c r="H233" s="1">
        <v>0</v>
      </c>
      <c r="I233" s="1">
        <v>0</v>
      </c>
    </row>
    <row r="234" spans="1:9" x14ac:dyDescent="0.25">
      <c r="A234">
        <v>2</v>
      </c>
      <c r="B234">
        <v>3</v>
      </c>
      <c r="C234">
        <v>5</v>
      </c>
      <c r="F234" t="s">
        <v>191</v>
      </c>
      <c r="G234" s="1">
        <v>145507.15000000002</v>
      </c>
      <c r="H234" s="1">
        <v>65613</v>
      </c>
      <c r="I234" s="1">
        <v>66127.64</v>
      </c>
    </row>
    <row r="235" spans="1:9" x14ac:dyDescent="0.25">
      <c r="A235">
        <v>2</v>
      </c>
      <c r="B235">
        <v>3</v>
      </c>
      <c r="C235">
        <v>5</v>
      </c>
      <c r="D235">
        <v>1</v>
      </c>
      <c r="F235" t="s">
        <v>192</v>
      </c>
      <c r="G235" s="1">
        <v>0</v>
      </c>
      <c r="H235" s="1">
        <v>0</v>
      </c>
      <c r="I235" s="1">
        <v>0</v>
      </c>
    </row>
    <row r="236" spans="1:9" x14ac:dyDescent="0.25">
      <c r="A236">
        <v>2</v>
      </c>
      <c r="B236">
        <v>3</v>
      </c>
      <c r="C236">
        <v>5</v>
      </c>
      <c r="D236">
        <v>1</v>
      </c>
      <c r="E236" t="s">
        <v>12</v>
      </c>
      <c r="F236" t="s">
        <v>192</v>
      </c>
      <c r="G236" s="1">
        <v>0</v>
      </c>
      <c r="H236" s="1">
        <v>0</v>
      </c>
      <c r="I236" s="1">
        <v>0</v>
      </c>
    </row>
    <row r="237" spans="1:9" x14ac:dyDescent="0.25">
      <c r="A237">
        <v>2</v>
      </c>
      <c r="B237">
        <v>3</v>
      </c>
      <c r="C237">
        <v>5</v>
      </c>
      <c r="D237">
        <v>2</v>
      </c>
      <c r="F237" t="s">
        <v>193</v>
      </c>
      <c r="G237" s="1">
        <v>0</v>
      </c>
      <c r="H237" s="1">
        <v>0</v>
      </c>
      <c r="I237" s="1">
        <v>0</v>
      </c>
    </row>
    <row r="238" spans="1:9" x14ac:dyDescent="0.25">
      <c r="A238">
        <v>2</v>
      </c>
      <c r="B238">
        <v>3</v>
      </c>
      <c r="C238">
        <v>5</v>
      </c>
      <c r="D238">
        <v>2</v>
      </c>
      <c r="E238" t="s">
        <v>12</v>
      </c>
      <c r="F238" t="s">
        <v>193</v>
      </c>
      <c r="G238" s="1">
        <v>0</v>
      </c>
      <c r="H238" s="1">
        <v>0</v>
      </c>
      <c r="I238" s="1">
        <v>0</v>
      </c>
    </row>
    <row r="239" spans="1:9" x14ac:dyDescent="0.25">
      <c r="A239">
        <v>2</v>
      </c>
      <c r="B239">
        <v>3</v>
      </c>
      <c r="C239">
        <v>5</v>
      </c>
      <c r="D239">
        <v>3</v>
      </c>
      <c r="F239" t="s">
        <v>194</v>
      </c>
      <c r="G239" s="1">
        <v>35207</v>
      </c>
      <c r="H239" s="1">
        <v>48280</v>
      </c>
      <c r="I239" s="1">
        <v>34710</v>
      </c>
    </row>
    <row r="240" spans="1:9" x14ac:dyDescent="0.25">
      <c r="A240">
        <v>2</v>
      </c>
      <c r="B240">
        <v>3</v>
      </c>
      <c r="C240">
        <v>5</v>
      </c>
      <c r="D240">
        <v>3</v>
      </c>
      <c r="E240" t="s">
        <v>12</v>
      </c>
      <c r="F240" t="s">
        <v>194</v>
      </c>
      <c r="G240" s="1">
        <v>35207</v>
      </c>
      <c r="H240" s="1">
        <v>48280</v>
      </c>
      <c r="I240" s="1">
        <v>34710</v>
      </c>
    </row>
    <row r="241" spans="1:9" x14ac:dyDescent="0.25">
      <c r="A241">
        <v>2</v>
      </c>
      <c r="B241">
        <v>3</v>
      </c>
      <c r="C241">
        <v>5</v>
      </c>
      <c r="D241">
        <v>4</v>
      </c>
      <c r="F241" t="s">
        <v>195</v>
      </c>
      <c r="G241" s="1">
        <v>0</v>
      </c>
      <c r="H241" s="1">
        <v>0</v>
      </c>
      <c r="I241" s="1">
        <v>0</v>
      </c>
    </row>
    <row r="242" spans="1:9" x14ac:dyDescent="0.25">
      <c r="A242">
        <v>2</v>
      </c>
      <c r="B242">
        <v>3</v>
      </c>
      <c r="C242">
        <v>5</v>
      </c>
      <c r="D242">
        <v>4</v>
      </c>
      <c r="E242" t="s">
        <v>12</v>
      </c>
      <c r="F242" t="s">
        <v>195</v>
      </c>
      <c r="G242" s="1">
        <v>0</v>
      </c>
      <c r="H242" s="1">
        <v>0</v>
      </c>
      <c r="I242" s="1">
        <v>0</v>
      </c>
    </row>
    <row r="243" spans="1:9" x14ac:dyDescent="0.25">
      <c r="A243">
        <v>2</v>
      </c>
      <c r="B243">
        <v>3</v>
      </c>
      <c r="C243">
        <v>5</v>
      </c>
      <c r="D243">
        <v>5</v>
      </c>
      <c r="F243" t="s">
        <v>196</v>
      </c>
      <c r="G243" s="1">
        <v>110300.15000000001</v>
      </c>
      <c r="H243" s="1">
        <v>17333</v>
      </c>
      <c r="I243" s="1">
        <v>31417.64</v>
      </c>
    </row>
    <row r="244" spans="1:9" x14ac:dyDescent="0.25">
      <c r="A244">
        <v>2</v>
      </c>
      <c r="B244">
        <v>3</v>
      </c>
      <c r="C244">
        <v>5</v>
      </c>
      <c r="D244">
        <v>5</v>
      </c>
      <c r="E244" t="s">
        <v>12</v>
      </c>
      <c r="F244" t="s">
        <v>196</v>
      </c>
      <c r="G244" s="1">
        <v>110300.15000000001</v>
      </c>
      <c r="H244" s="1">
        <v>17333</v>
      </c>
      <c r="I244" s="1">
        <v>31417.64</v>
      </c>
    </row>
    <row r="245" spans="1:9" x14ac:dyDescent="0.25">
      <c r="A245">
        <v>2</v>
      </c>
      <c r="B245">
        <v>3</v>
      </c>
      <c r="C245">
        <v>6</v>
      </c>
      <c r="F245" t="s">
        <v>197</v>
      </c>
      <c r="G245" s="1">
        <v>147097.36000000002</v>
      </c>
      <c r="H245" s="1">
        <v>53595.54</v>
      </c>
      <c r="I245" s="1">
        <v>133340.51</v>
      </c>
    </row>
    <row r="246" spans="1:9" x14ac:dyDescent="0.25">
      <c r="A246">
        <v>2</v>
      </c>
      <c r="B246">
        <v>3</v>
      </c>
      <c r="C246">
        <v>6</v>
      </c>
      <c r="D246">
        <v>1</v>
      </c>
      <c r="F246" t="s">
        <v>198</v>
      </c>
      <c r="G246" s="1">
        <v>4380</v>
      </c>
      <c r="H246" s="1">
        <v>0</v>
      </c>
      <c r="I246" s="1">
        <v>300</v>
      </c>
    </row>
    <row r="247" spans="1:9" x14ac:dyDescent="0.25">
      <c r="A247">
        <v>2</v>
      </c>
      <c r="B247">
        <v>3</v>
      </c>
      <c r="C247">
        <v>6</v>
      </c>
      <c r="D247">
        <v>1</v>
      </c>
      <c r="E247" t="s">
        <v>12</v>
      </c>
      <c r="F247" t="s">
        <v>199</v>
      </c>
      <c r="G247" s="1">
        <v>4380</v>
      </c>
      <c r="H247" s="1">
        <v>0</v>
      </c>
      <c r="I247" s="1">
        <v>300</v>
      </c>
    </row>
    <row r="248" spans="1:9" x14ac:dyDescent="0.25">
      <c r="A248">
        <v>2</v>
      </c>
      <c r="B248">
        <v>3</v>
      </c>
      <c r="C248">
        <v>6</v>
      </c>
      <c r="D248">
        <v>1</v>
      </c>
      <c r="E248" t="s">
        <v>14</v>
      </c>
      <c r="F248" t="s">
        <v>200</v>
      </c>
      <c r="G248" s="1">
        <v>0</v>
      </c>
      <c r="H248" s="1">
        <v>0</v>
      </c>
      <c r="I248" s="1">
        <v>0</v>
      </c>
    </row>
    <row r="249" spans="1:9" x14ac:dyDescent="0.25">
      <c r="A249">
        <v>2</v>
      </c>
      <c r="B249">
        <v>3</v>
      </c>
      <c r="C249">
        <v>6</v>
      </c>
      <c r="D249">
        <v>1</v>
      </c>
      <c r="E249" t="s">
        <v>16</v>
      </c>
      <c r="F249" t="s">
        <v>201</v>
      </c>
      <c r="G249" s="1">
        <v>0</v>
      </c>
      <c r="H249" s="1">
        <v>0</v>
      </c>
      <c r="I249" s="1">
        <v>0</v>
      </c>
    </row>
    <row r="250" spans="1:9" x14ac:dyDescent="0.25">
      <c r="A250">
        <v>2</v>
      </c>
      <c r="B250">
        <v>3</v>
      </c>
      <c r="C250">
        <v>6</v>
      </c>
      <c r="D250">
        <v>1</v>
      </c>
      <c r="E250" t="s">
        <v>18</v>
      </c>
      <c r="F250" t="s">
        <v>202</v>
      </c>
      <c r="G250" s="1">
        <v>0</v>
      </c>
      <c r="H250" s="1">
        <v>0</v>
      </c>
      <c r="I250" s="1">
        <v>0</v>
      </c>
    </row>
    <row r="251" spans="1:9" x14ac:dyDescent="0.25">
      <c r="A251">
        <v>2</v>
      </c>
      <c r="B251">
        <v>3</v>
      </c>
      <c r="C251">
        <v>6</v>
      </c>
      <c r="D251">
        <v>1</v>
      </c>
      <c r="E251" t="s">
        <v>20</v>
      </c>
      <c r="F251" t="s">
        <v>203</v>
      </c>
      <c r="G251" s="1">
        <v>0</v>
      </c>
      <c r="H251" s="1">
        <v>0</v>
      </c>
      <c r="I251" s="1">
        <v>0</v>
      </c>
    </row>
    <row r="252" spans="1:9" x14ac:dyDescent="0.25">
      <c r="A252">
        <v>2</v>
      </c>
      <c r="B252">
        <v>3</v>
      </c>
      <c r="C252">
        <v>6</v>
      </c>
      <c r="D252">
        <v>2</v>
      </c>
      <c r="F252" t="s">
        <v>204</v>
      </c>
      <c r="G252" s="1">
        <v>1333.0700000000002</v>
      </c>
      <c r="H252" s="1">
        <v>7500</v>
      </c>
      <c r="I252" s="1">
        <v>5500</v>
      </c>
    </row>
    <row r="253" spans="1:9" x14ac:dyDescent="0.25">
      <c r="A253">
        <v>2</v>
      </c>
      <c r="B253">
        <v>3</v>
      </c>
      <c r="C253">
        <v>6</v>
      </c>
      <c r="D253">
        <v>2</v>
      </c>
      <c r="E253" t="s">
        <v>12</v>
      </c>
      <c r="F253" t="s">
        <v>205</v>
      </c>
      <c r="G253" s="1">
        <v>0</v>
      </c>
      <c r="H253" s="1">
        <v>7500</v>
      </c>
      <c r="I253" s="1">
        <v>0</v>
      </c>
    </row>
    <row r="254" spans="1:9" x14ac:dyDescent="0.25">
      <c r="A254">
        <v>2</v>
      </c>
      <c r="B254">
        <v>3</v>
      </c>
      <c r="C254">
        <v>6</v>
      </c>
      <c r="D254">
        <v>2</v>
      </c>
      <c r="E254" t="s">
        <v>14</v>
      </c>
      <c r="F254" t="s">
        <v>206</v>
      </c>
      <c r="G254" s="1">
        <v>0</v>
      </c>
      <c r="H254" s="1">
        <v>0</v>
      </c>
      <c r="I254" s="1">
        <v>0</v>
      </c>
    </row>
    <row r="255" spans="1:9" x14ac:dyDescent="0.25">
      <c r="A255">
        <v>2</v>
      </c>
      <c r="B255">
        <v>3</v>
      </c>
      <c r="C255">
        <v>6</v>
      </c>
      <c r="D255">
        <v>2</v>
      </c>
      <c r="E255" t="s">
        <v>16</v>
      </c>
      <c r="F255" t="s">
        <v>207</v>
      </c>
      <c r="G255" s="1">
        <v>1333.0700000000002</v>
      </c>
      <c r="H255" s="1">
        <v>0</v>
      </c>
      <c r="I255" s="1">
        <v>5500</v>
      </c>
    </row>
    <row r="256" spans="1:9" x14ac:dyDescent="0.25">
      <c r="A256">
        <v>2</v>
      </c>
      <c r="B256">
        <v>3</v>
      </c>
      <c r="C256">
        <v>6</v>
      </c>
      <c r="D256">
        <v>3</v>
      </c>
      <c r="F256" t="s">
        <v>208</v>
      </c>
      <c r="G256" s="1">
        <v>138059.29</v>
      </c>
      <c r="H256" s="1">
        <v>46095.54</v>
      </c>
      <c r="I256" s="1">
        <v>127540.51000000001</v>
      </c>
    </row>
    <row r="257" spans="1:9" x14ac:dyDescent="0.25">
      <c r="A257">
        <v>2</v>
      </c>
      <c r="B257">
        <v>3</v>
      </c>
      <c r="C257">
        <v>6</v>
      </c>
      <c r="D257">
        <v>3</v>
      </c>
      <c r="E257" t="s">
        <v>18</v>
      </c>
      <c r="F257" t="s">
        <v>209</v>
      </c>
      <c r="G257" s="1">
        <v>0</v>
      </c>
      <c r="H257" s="1">
        <v>0</v>
      </c>
      <c r="I257" s="1">
        <v>0</v>
      </c>
    </row>
    <row r="258" spans="1:9" x14ac:dyDescent="0.25">
      <c r="A258">
        <v>2</v>
      </c>
      <c r="B258">
        <v>3</v>
      </c>
      <c r="C258">
        <v>6</v>
      </c>
      <c r="D258">
        <v>3</v>
      </c>
      <c r="E258" t="s">
        <v>20</v>
      </c>
      <c r="F258" t="s">
        <v>210</v>
      </c>
      <c r="G258" s="1">
        <v>0</v>
      </c>
      <c r="H258" s="1">
        <v>0</v>
      </c>
      <c r="I258" s="1">
        <v>0</v>
      </c>
    </row>
    <row r="259" spans="1:9" x14ac:dyDescent="0.25">
      <c r="A259">
        <v>2</v>
      </c>
      <c r="B259">
        <v>3</v>
      </c>
      <c r="C259">
        <v>6</v>
      </c>
      <c r="D259">
        <v>3</v>
      </c>
      <c r="E259" t="s">
        <v>22</v>
      </c>
      <c r="F259" t="s">
        <v>211</v>
      </c>
      <c r="G259" s="1">
        <v>138059.29</v>
      </c>
      <c r="H259" s="1">
        <v>46095.54</v>
      </c>
      <c r="I259" s="1">
        <v>127540.51000000001</v>
      </c>
    </row>
    <row r="260" spans="1:9" x14ac:dyDescent="0.25">
      <c r="A260">
        <v>2</v>
      </c>
      <c r="B260">
        <v>3</v>
      </c>
      <c r="C260">
        <v>6</v>
      </c>
      <c r="D260">
        <v>4</v>
      </c>
      <c r="F260" t="s">
        <v>212</v>
      </c>
      <c r="G260" s="1">
        <v>3325</v>
      </c>
      <c r="H260" s="1">
        <v>0</v>
      </c>
      <c r="I260" s="1">
        <v>0</v>
      </c>
    </row>
    <row r="261" spans="1:9" x14ac:dyDescent="0.25">
      <c r="A261">
        <v>2</v>
      </c>
      <c r="B261">
        <v>3</v>
      </c>
      <c r="C261">
        <v>6</v>
      </c>
      <c r="D261">
        <v>4</v>
      </c>
      <c r="E261" t="s">
        <v>12</v>
      </c>
      <c r="F261" t="s">
        <v>213</v>
      </c>
      <c r="G261" s="1">
        <v>0</v>
      </c>
      <c r="H261" s="1">
        <v>0</v>
      </c>
      <c r="I261" s="1">
        <v>0</v>
      </c>
    </row>
    <row r="262" spans="1:9" x14ac:dyDescent="0.25">
      <c r="A262">
        <v>2</v>
      </c>
      <c r="B262">
        <v>3</v>
      </c>
      <c r="C262">
        <v>6</v>
      </c>
      <c r="D262">
        <v>4</v>
      </c>
      <c r="E262" t="s">
        <v>14</v>
      </c>
      <c r="F262" t="s">
        <v>214</v>
      </c>
      <c r="G262" s="1">
        <v>0</v>
      </c>
      <c r="H262" s="1">
        <v>0</v>
      </c>
      <c r="I262" s="1">
        <v>0</v>
      </c>
    </row>
    <row r="263" spans="1:9" x14ac:dyDescent="0.25">
      <c r="A263">
        <v>2</v>
      </c>
      <c r="B263">
        <v>3</v>
      </c>
      <c r="C263">
        <v>6</v>
      </c>
      <c r="D263">
        <v>4</v>
      </c>
      <c r="E263" t="s">
        <v>16</v>
      </c>
      <c r="F263" t="s">
        <v>215</v>
      </c>
      <c r="G263" s="1">
        <v>0</v>
      </c>
      <c r="H263" s="1">
        <v>0</v>
      </c>
      <c r="I263" s="1">
        <v>0</v>
      </c>
    </row>
    <row r="264" spans="1:9" x14ac:dyDescent="0.25">
      <c r="A264">
        <v>2</v>
      </c>
      <c r="B264">
        <v>3</v>
      </c>
      <c r="C264">
        <v>6</v>
      </c>
      <c r="D264">
        <v>4</v>
      </c>
      <c r="E264" t="s">
        <v>18</v>
      </c>
      <c r="F264" t="s">
        <v>216</v>
      </c>
      <c r="G264" s="1">
        <v>3325</v>
      </c>
      <c r="H264" s="1">
        <v>0</v>
      </c>
      <c r="I264" s="1">
        <v>0</v>
      </c>
    </row>
    <row r="265" spans="1:9" x14ac:dyDescent="0.25">
      <c r="A265">
        <v>2</v>
      </c>
      <c r="B265">
        <v>3</v>
      </c>
      <c r="C265">
        <v>6</v>
      </c>
      <c r="D265">
        <v>4</v>
      </c>
      <c r="E265" t="s">
        <v>20</v>
      </c>
      <c r="F265" t="s">
        <v>217</v>
      </c>
      <c r="G265" s="1">
        <v>0</v>
      </c>
      <c r="H265" s="1">
        <v>0</v>
      </c>
      <c r="I265" s="1">
        <v>0</v>
      </c>
    </row>
    <row r="266" spans="1:9" x14ac:dyDescent="0.25">
      <c r="A266">
        <v>2</v>
      </c>
      <c r="B266">
        <v>3</v>
      </c>
      <c r="C266">
        <v>6</v>
      </c>
      <c r="D266">
        <v>4</v>
      </c>
      <c r="E266" t="s">
        <v>22</v>
      </c>
      <c r="F266" t="s">
        <v>218</v>
      </c>
      <c r="G266" s="1">
        <v>0</v>
      </c>
      <c r="H266" s="1">
        <v>0</v>
      </c>
      <c r="I266" s="1">
        <v>0</v>
      </c>
    </row>
    <row r="267" spans="1:9" x14ac:dyDescent="0.25">
      <c r="A267">
        <v>2</v>
      </c>
      <c r="B267">
        <v>3</v>
      </c>
      <c r="C267">
        <v>6</v>
      </c>
      <c r="D267">
        <v>4</v>
      </c>
      <c r="E267" t="s">
        <v>48</v>
      </c>
      <c r="F267" t="s">
        <v>219</v>
      </c>
      <c r="G267" s="1">
        <v>0</v>
      </c>
      <c r="H267" s="1">
        <v>0</v>
      </c>
      <c r="I267" s="1">
        <v>0</v>
      </c>
    </row>
    <row r="268" spans="1:9" x14ac:dyDescent="0.25">
      <c r="A268">
        <v>2</v>
      </c>
      <c r="B268">
        <v>3</v>
      </c>
      <c r="C268">
        <v>6</v>
      </c>
      <c r="D268">
        <v>9</v>
      </c>
      <c r="F268" t="s">
        <v>220</v>
      </c>
      <c r="G268" s="1">
        <v>0</v>
      </c>
      <c r="H268" s="1">
        <v>0</v>
      </c>
      <c r="I268" s="1">
        <v>0</v>
      </c>
    </row>
    <row r="269" spans="1:9" x14ac:dyDescent="0.25">
      <c r="A269">
        <v>2</v>
      </c>
      <c r="B269">
        <v>3</v>
      </c>
      <c r="C269">
        <v>6</v>
      </c>
      <c r="D269">
        <v>9</v>
      </c>
      <c r="E269" t="s">
        <v>12</v>
      </c>
      <c r="F269" t="s">
        <v>221</v>
      </c>
      <c r="G269" s="1">
        <v>0</v>
      </c>
      <c r="H269" s="1">
        <v>0</v>
      </c>
      <c r="I269" s="1">
        <v>0</v>
      </c>
    </row>
    <row r="270" spans="1:9" x14ac:dyDescent="0.25">
      <c r="A270">
        <v>2</v>
      </c>
      <c r="B270">
        <v>3</v>
      </c>
      <c r="C270">
        <v>7</v>
      </c>
      <c r="F270" t="s">
        <v>222</v>
      </c>
      <c r="G270" s="1">
        <v>778958.79</v>
      </c>
      <c r="H270" s="1">
        <v>936054.17</v>
      </c>
      <c r="I270" s="1">
        <v>1158262.4100000001</v>
      </c>
    </row>
    <row r="271" spans="1:9" x14ac:dyDescent="0.25">
      <c r="A271">
        <v>2</v>
      </c>
      <c r="B271">
        <v>3</v>
      </c>
      <c r="C271">
        <v>7</v>
      </c>
      <c r="D271">
        <v>1</v>
      </c>
      <c r="F271" t="s">
        <v>223</v>
      </c>
      <c r="G271" s="1">
        <v>461844.87</v>
      </c>
      <c r="H271" s="1">
        <v>570457.30000000005</v>
      </c>
      <c r="I271" s="1">
        <v>605741.8600000001</v>
      </c>
    </row>
    <row r="272" spans="1:9" x14ac:dyDescent="0.25">
      <c r="A272">
        <v>2</v>
      </c>
      <c r="B272">
        <v>3</v>
      </c>
      <c r="C272">
        <v>7</v>
      </c>
      <c r="D272">
        <v>1</v>
      </c>
      <c r="E272" t="s">
        <v>12</v>
      </c>
      <c r="F272" t="s">
        <v>224</v>
      </c>
      <c r="G272" s="1">
        <v>0</v>
      </c>
      <c r="H272" s="1">
        <v>0</v>
      </c>
      <c r="I272" s="1">
        <v>0</v>
      </c>
    </row>
    <row r="273" spans="1:9" x14ac:dyDescent="0.25">
      <c r="A273">
        <v>2</v>
      </c>
      <c r="B273">
        <v>3</v>
      </c>
      <c r="C273">
        <v>7</v>
      </c>
      <c r="D273">
        <v>1</v>
      </c>
      <c r="E273" t="s">
        <v>14</v>
      </c>
      <c r="F273" t="s">
        <v>225</v>
      </c>
      <c r="G273" s="1">
        <v>291563.89</v>
      </c>
      <c r="H273" s="1">
        <v>317506.51</v>
      </c>
      <c r="I273" s="1">
        <v>358011.16000000003</v>
      </c>
    </row>
    <row r="274" spans="1:9" x14ac:dyDescent="0.25">
      <c r="A274">
        <v>2</v>
      </c>
      <c r="B274">
        <v>3</v>
      </c>
      <c r="C274">
        <v>7</v>
      </c>
      <c r="D274">
        <v>1</v>
      </c>
      <c r="E274" t="s">
        <v>16</v>
      </c>
      <c r="F274" t="s">
        <v>226</v>
      </c>
      <c r="G274" s="1">
        <v>0</v>
      </c>
      <c r="H274" s="1">
        <v>0</v>
      </c>
      <c r="I274" s="1">
        <v>0</v>
      </c>
    </row>
    <row r="275" spans="1:9" x14ac:dyDescent="0.25">
      <c r="A275">
        <v>2</v>
      </c>
      <c r="B275">
        <v>3</v>
      </c>
      <c r="C275">
        <v>7</v>
      </c>
      <c r="D275">
        <v>1</v>
      </c>
      <c r="E275" t="s">
        <v>18</v>
      </c>
      <c r="F275" t="s">
        <v>227</v>
      </c>
      <c r="G275" s="1">
        <v>165385.98000000001</v>
      </c>
      <c r="H275" s="1">
        <v>247155.79</v>
      </c>
      <c r="I275" s="1">
        <v>226875.7</v>
      </c>
    </row>
    <row r="276" spans="1:9" x14ac:dyDescent="0.25">
      <c r="A276">
        <v>2</v>
      </c>
      <c r="B276">
        <v>3</v>
      </c>
      <c r="C276">
        <v>7</v>
      </c>
      <c r="D276">
        <v>1</v>
      </c>
      <c r="E276" t="s">
        <v>20</v>
      </c>
      <c r="F276" t="s">
        <v>228</v>
      </c>
      <c r="G276" s="1">
        <v>4895</v>
      </c>
      <c r="H276" s="1">
        <v>5795</v>
      </c>
      <c r="I276" s="1">
        <v>20855</v>
      </c>
    </row>
    <row r="277" spans="1:9" x14ac:dyDescent="0.25">
      <c r="A277">
        <v>2</v>
      </c>
      <c r="B277">
        <v>3</v>
      </c>
      <c r="C277">
        <v>7</v>
      </c>
      <c r="D277">
        <v>1</v>
      </c>
      <c r="E277" t="s">
        <v>22</v>
      </c>
      <c r="F277" t="s">
        <v>229</v>
      </c>
      <c r="G277" s="1">
        <v>0</v>
      </c>
      <c r="H277" s="1">
        <v>0</v>
      </c>
      <c r="I277" s="1">
        <v>0</v>
      </c>
    </row>
    <row r="278" spans="1:9" x14ac:dyDescent="0.25">
      <c r="A278">
        <v>2</v>
      </c>
      <c r="B278">
        <v>3</v>
      </c>
      <c r="C278">
        <v>7</v>
      </c>
      <c r="D278">
        <v>1</v>
      </c>
      <c r="E278" t="s">
        <v>48</v>
      </c>
      <c r="F278" t="s">
        <v>230</v>
      </c>
      <c r="G278" s="1">
        <v>0</v>
      </c>
      <c r="H278" s="1">
        <v>0</v>
      </c>
      <c r="I278" s="1">
        <v>0</v>
      </c>
    </row>
    <row r="279" spans="1:9" x14ac:dyDescent="0.25">
      <c r="A279">
        <v>2</v>
      </c>
      <c r="B279">
        <v>3</v>
      </c>
      <c r="C279">
        <v>7</v>
      </c>
      <c r="D279">
        <v>2</v>
      </c>
      <c r="F279" t="s">
        <v>231</v>
      </c>
      <c r="G279" s="1">
        <v>317113.92000000004</v>
      </c>
      <c r="H279" s="1">
        <v>365596.87</v>
      </c>
      <c r="I279" s="1">
        <v>552520.55000000005</v>
      </c>
    </row>
    <row r="280" spans="1:9" x14ac:dyDescent="0.25">
      <c r="A280">
        <v>2</v>
      </c>
      <c r="B280">
        <v>3</v>
      </c>
      <c r="C280">
        <v>7</v>
      </c>
      <c r="D280">
        <v>2</v>
      </c>
      <c r="E280" t="s">
        <v>12</v>
      </c>
      <c r="F280" t="s">
        <v>232</v>
      </c>
      <c r="G280" s="1">
        <v>0</v>
      </c>
      <c r="H280" s="1">
        <v>0</v>
      </c>
      <c r="I280" s="1">
        <v>0</v>
      </c>
    </row>
    <row r="281" spans="1:9" x14ac:dyDescent="0.25">
      <c r="A281">
        <v>2</v>
      </c>
      <c r="B281">
        <v>3</v>
      </c>
      <c r="C281">
        <v>7</v>
      </c>
      <c r="D281">
        <v>2</v>
      </c>
      <c r="E281" t="s">
        <v>14</v>
      </c>
      <c r="F281" t="s">
        <v>233</v>
      </c>
      <c r="G281" s="1">
        <v>0</v>
      </c>
      <c r="H281" s="1">
        <v>0</v>
      </c>
      <c r="I281" s="1">
        <v>0</v>
      </c>
    </row>
    <row r="282" spans="1:9" x14ac:dyDescent="0.25">
      <c r="A282">
        <v>2</v>
      </c>
      <c r="B282">
        <v>3</v>
      </c>
      <c r="C282">
        <v>7</v>
      </c>
      <c r="D282">
        <v>2</v>
      </c>
      <c r="E282" t="s">
        <v>16</v>
      </c>
      <c r="F282" t="s">
        <v>234</v>
      </c>
      <c r="G282" s="1">
        <v>316121.27</v>
      </c>
      <c r="H282" s="1">
        <v>365596.87</v>
      </c>
      <c r="I282" s="1">
        <v>491945.55</v>
      </c>
    </row>
    <row r="283" spans="1:9" x14ac:dyDescent="0.25">
      <c r="A283">
        <v>2</v>
      </c>
      <c r="B283">
        <v>3</v>
      </c>
      <c r="C283">
        <v>7</v>
      </c>
      <c r="D283">
        <v>2</v>
      </c>
      <c r="E283" t="s">
        <v>18</v>
      </c>
      <c r="F283" t="s">
        <v>235</v>
      </c>
      <c r="G283" s="1">
        <v>0</v>
      </c>
      <c r="H283" s="1">
        <v>0</v>
      </c>
      <c r="I283" s="1">
        <v>0</v>
      </c>
    </row>
    <row r="284" spans="1:9" x14ac:dyDescent="0.25">
      <c r="A284">
        <v>2</v>
      </c>
      <c r="B284">
        <v>3</v>
      </c>
      <c r="C284">
        <v>7</v>
      </c>
      <c r="D284">
        <v>2</v>
      </c>
      <c r="E284" t="s">
        <v>20</v>
      </c>
      <c r="F284" t="s">
        <v>236</v>
      </c>
      <c r="G284" s="1">
        <v>0</v>
      </c>
      <c r="H284" s="1">
        <v>0</v>
      </c>
      <c r="I284" s="1">
        <v>0</v>
      </c>
    </row>
    <row r="285" spans="1:9" x14ac:dyDescent="0.25">
      <c r="A285">
        <v>2</v>
      </c>
      <c r="B285">
        <v>3</v>
      </c>
      <c r="C285">
        <v>7</v>
      </c>
      <c r="D285">
        <v>2</v>
      </c>
      <c r="E285" t="s">
        <v>22</v>
      </c>
      <c r="F285" t="s">
        <v>237</v>
      </c>
      <c r="G285" s="1">
        <v>992.65</v>
      </c>
      <c r="H285" s="1">
        <v>0</v>
      </c>
      <c r="I285" s="1">
        <v>60575</v>
      </c>
    </row>
    <row r="286" spans="1:9" x14ac:dyDescent="0.25">
      <c r="A286">
        <v>2</v>
      </c>
      <c r="B286">
        <v>3</v>
      </c>
      <c r="C286">
        <v>7</v>
      </c>
      <c r="D286">
        <v>2</v>
      </c>
      <c r="E286">
        <v>99</v>
      </c>
      <c r="F286" t="s">
        <v>238</v>
      </c>
      <c r="G286" s="1">
        <v>0</v>
      </c>
      <c r="H286" s="1">
        <v>0</v>
      </c>
      <c r="I286" s="1">
        <v>0</v>
      </c>
    </row>
    <row r="287" spans="1:9" x14ac:dyDescent="0.25">
      <c r="A287">
        <v>2</v>
      </c>
      <c r="B287">
        <v>3</v>
      </c>
      <c r="C287">
        <v>8</v>
      </c>
      <c r="F287" t="s">
        <v>239</v>
      </c>
      <c r="G287" s="1">
        <v>0</v>
      </c>
      <c r="H287" s="1">
        <v>0</v>
      </c>
      <c r="I287" s="1">
        <v>0</v>
      </c>
    </row>
    <row r="288" spans="1:9" x14ac:dyDescent="0.25">
      <c r="A288">
        <v>2</v>
      </c>
      <c r="B288">
        <v>3</v>
      </c>
      <c r="C288">
        <v>8</v>
      </c>
      <c r="D288">
        <v>1</v>
      </c>
      <c r="F288" t="s">
        <v>240</v>
      </c>
      <c r="G288" s="1">
        <v>0</v>
      </c>
      <c r="H288" s="1">
        <v>0</v>
      </c>
      <c r="I288" s="1">
        <v>0</v>
      </c>
    </row>
    <row r="289" spans="1:9" x14ac:dyDescent="0.25">
      <c r="A289">
        <v>2</v>
      </c>
      <c r="B289">
        <v>3</v>
      </c>
      <c r="C289">
        <v>8</v>
      </c>
      <c r="D289">
        <v>1</v>
      </c>
      <c r="E289" t="s">
        <v>12</v>
      </c>
      <c r="F289" t="s">
        <v>240</v>
      </c>
      <c r="G289" s="1">
        <v>0</v>
      </c>
      <c r="H289" s="1">
        <v>0</v>
      </c>
      <c r="I289" s="1">
        <v>0</v>
      </c>
    </row>
    <row r="290" spans="1:9" x14ac:dyDescent="0.25">
      <c r="A290">
        <v>2</v>
      </c>
      <c r="B290">
        <v>3</v>
      </c>
      <c r="C290">
        <v>8</v>
      </c>
      <c r="D290">
        <v>2</v>
      </c>
      <c r="F290" t="s">
        <v>241</v>
      </c>
      <c r="G290" s="1">
        <v>0</v>
      </c>
      <c r="H290" s="1">
        <v>0</v>
      </c>
      <c r="I290" s="1">
        <v>0</v>
      </c>
    </row>
    <row r="291" spans="1:9" x14ac:dyDescent="0.25">
      <c r="A291">
        <v>2</v>
      </c>
      <c r="B291">
        <v>3</v>
      </c>
      <c r="C291">
        <v>8</v>
      </c>
      <c r="D291">
        <v>2</v>
      </c>
      <c r="E291" t="s">
        <v>12</v>
      </c>
      <c r="F291" t="s">
        <v>241</v>
      </c>
      <c r="G291" s="1">
        <v>0</v>
      </c>
      <c r="H291" s="1">
        <v>0</v>
      </c>
      <c r="I291" s="1">
        <v>0</v>
      </c>
    </row>
    <row r="292" spans="1:9" x14ac:dyDescent="0.25">
      <c r="A292">
        <v>2</v>
      </c>
      <c r="B292">
        <v>3</v>
      </c>
      <c r="C292">
        <v>9</v>
      </c>
      <c r="F292" t="s">
        <v>242</v>
      </c>
      <c r="G292" s="1">
        <v>464286.68</v>
      </c>
      <c r="H292" s="1">
        <v>795129.85</v>
      </c>
      <c r="I292" s="1">
        <v>1223979.9000000001</v>
      </c>
    </row>
    <row r="293" spans="1:9" x14ac:dyDescent="0.25">
      <c r="A293">
        <v>2</v>
      </c>
      <c r="B293">
        <v>3</v>
      </c>
      <c r="C293">
        <v>9</v>
      </c>
      <c r="D293">
        <v>1</v>
      </c>
      <c r="F293" t="s">
        <v>243</v>
      </c>
      <c r="G293" s="1">
        <v>20148.5</v>
      </c>
      <c r="H293" s="1">
        <v>48409.7</v>
      </c>
      <c r="I293" s="1">
        <v>560804.11</v>
      </c>
    </row>
    <row r="294" spans="1:9" x14ac:dyDescent="0.25">
      <c r="A294">
        <v>2</v>
      </c>
      <c r="B294">
        <v>3</v>
      </c>
      <c r="C294">
        <v>9</v>
      </c>
      <c r="D294">
        <v>1</v>
      </c>
      <c r="E294" t="s">
        <v>12</v>
      </c>
      <c r="F294" t="s">
        <v>244</v>
      </c>
      <c r="G294" s="1">
        <v>20148.5</v>
      </c>
      <c r="H294" s="1">
        <v>48409.7</v>
      </c>
      <c r="I294" s="1">
        <v>560804.11</v>
      </c>
    </row>
    <row r="295" spans="1:9" x14ac:dyDescent="0.25">
      <c r="A295">
        <v>2</v>
      </c>
      <c r="B295">
        <v>3</v>
      </c>
      <c r="C295">
        <v>9</v>
      </c>
      <c r="D295">
        <v>1</v>
      </c>
      <c r="E295" t="s">
        <v>14</v>
      </c>
      <c r="F295" t="s">
        <v>245</v>
      </c>
      <c r="G295" s="1">
        <v>0</v>
      </c>
      <c r="H295" s="1">
        <v>0</v>
      </c>
      <c r="I295" s="1">
        <v>0</v>
      </c>
    </row>
    <row r="296" spans="1:9" x14ac:dyDescent="0.25">
      <c r="A296">
        <v>2</v>
      </c>
      <c r="B296">
        <v>3</v>
      </c>
      <c r="C296">
        <v>9</v>
      </c>
      <c r="D296">
        <v>2</v>
      </c>
      <c r="F296" t="s">
        <v>246</v>
      </c>
      <c r="G296" s="1">
        <v>107855.2</v>
      </c>
      <c r="H296" s="1">
        <v>0</v>
      </c>
      <c r="I296" s="1">
        <v>218498.41999999998</v>
      </c>
    </row>
    <row r="297" spans="1:9" x14ac:dyDescent="0.25">
      <c r="A297">
        <v>2</v>
      </c>
      <c r="B297">
        <v>3</v>
      </c>
      <c r="C297">
        <v>9</v>
      </c>
      <c r="D297">
        <v>2</v>
      </c>
      <c r="E297" t="s">
        <v>12</v>
      </c>
      <c r="F297" t="s">
        <v>247</v>
      </c>
      <c r="G297" s="1">
        <v>107855.2</v>
      </c>
      <c r="H297" s="1">
        <v>0</v>
      </c>
      <c r="I297" s="1">
        <v>218498.41999999998</v>
      </c>
    </row>
    <row r="298" spans="1:9" x14ac:dyDescent="0.25">
      <c r="A298">
        <v>2</v>
      </c>
      <c r="B298">
        <v>3</v>
      </c>
      <c r="C298">
        <v>9</v>
      </c>
      <c r="D298">
        <v>3</v>
      </c>
      <c r="F298" t="s">
        <v>248</v>
      </c>
      <c r="G298" s="1">
        <v>0</v>
      </c>
      <c r="H298" s="1">
        <v>644965.72</v>
      </c>
      <c r="I298" s="1">
        <v>184796.92</v>
      </c>
    </row>
    <row r="299" spans="1:9" x14ac:dyDescent="0.25">
      <c r="A299">
        <v>2</v>
      </c>
      <c r="B299">
        <v>3</v>
      </c>
      <c r="C299">
        <v>9</v>
      </c>
      <c r="D299">
        <v>3</v>
      </c>
      <c r="E299" t="s">
        <v>12</v>
      </c>
      <c r="F299" t="s">
        <v>248</v>
      </c>
      <c r="G299" s="1">
        <v>0</v>
      </c>
      <c r="H299" s="1">
        <v>644965.72</v>
      </c>
      <c r="I299" s="1">
        <v>184796.92</v>
      </c>
    </row>
    <row r="300" spans="1:9" x14ac:dyDescent="0.25">
      <c r="A300">
        <v>2</v>
      </c>
      <c r="B300">
        <v>3</v>
      </c>
      <c r="C300">
        <v>9</v>
      </c>
      <c r="D300">
        <v>4</v>
      </c>
      <c r="F300" t="s">
        <v>249</v>
      </c>
      <c r="G300" s="1">
        <v>0</v>
      </c>
      <c r="H300" s="1">
        <v>0</v>
      </c>
      <c r="I300" s="1">
        <v>0</v>
      </c>
    </row>
    <row r="301" spans="1:9" x14ac:dyDescent="0.25">
      <c r="A301">
        <v>2</v>
      </c>
      <c r="B301">
        <v>3</v>
      </c>
      <c r="C301">
        <v>9</v>
      </c>
      <c r="D301">
        <v>4</v>
      </c>
      <c r="E301" t="s">
        <v>12</v>
      </c>
      <c r="F301" t="s">
        <v>249</v>
      </c>
      <c r="G301" s="1">
        <v>0</v>
      </c>
      <c r="H301" s="1">
        <v>0</v>
      </c>
      <c r="I301" s="1">
        <v>0</v>
      </c>
    </row>
    <row r="302" spans="1:9" x14ac:dyDescent="0.25">
      <c r="A302">
        <v>2</v>
      </c>
      <c r="B302">
        <v>3</v>
      </c>
      <c r="C302">
        <v>9</v>
      </c>
      <c r="D302">
        <v>5</v>
      </c>
      <c r="F302" t="s">
        <v>250</v>
      </c>
      <c r="G302" s="1">
        <v>0</v>
      </c>
      <c r="H302" s="1">
        <v>0</v>
      </c>
      <c r="I302" s="1">
        <v>0</v>
      </c>
    </row>
    <row r="303" spans="1:9" x14ac:dyDescent="0.25">
      <c r="A303">
        <v>2</v>
      </c>
      <c r="B303">
        <v>3</v>
      </c>
      <c r="C303">
        <v>9</v>
      </c>
      <c r="D303">
        <v>5</v>
      </c>
      <c r="E303" t="s">
        <v>12</v>
      </c>
      <c r="F303" t="s">
        <v>250</v>
      </c>
      <c r="G303" s="1">
        <v>0</v>
      </c>
      <c r="H303" s="1">
        <v>0</v>
      </c>
      <c r="I303" s="1">
        <v>0</v>
      </c>
    </row>
    <row r="304" spans="1:9" x14ac:dyDescent="0.25">
      <c r="A304">
        <v>2</v>
      </c>
      <c r="B304">
        <v>3</v>
      </c>
      <c r="C304">
        <v>9</v>
      </c>
      <c r="D304">
        <v>6</v>
      </c>
      <c r="F304" t="s">
        <v>251</v>
      </c>
      <c r="G304" s="1">
        <v>199692.96999999997</v>
      </c>
      <c r="H304" s="1">
        <v>35726.43</v>
      </c>
      <c r="I304" s="1">
        <v>161319.41</v>
      </c>
    </row>
    <row r="305" spans="1:9" x14ac:dyDescent="0.25">
      <c r="A305">
        <v>2</v>
      </c>
      <c r="B305">
        <v>3</v>
      </c>
      <c r="C305">
        <v>9</v>
      </c>
      <c r="D305">
        <v>6</v>
      </c>
      <c r="E305" t="s">
        <v>12</v>
      </c>
      <c r="F305" t="s">
        <v>251</v>
      </c>
      <c r="G305" s="1">
        <v>199692.96999999997</v>
      </c>
      <c r="H305" s="1">
        <v>35726.43</v>
      </c>
      <c r="I305" s="1">
        <v>161319.41</v>
      </c>
    </row>
    <row r="306" spans="1:9" x14ac:dyDescent="0.25">
      <c r="A306">
        <v>2</v>
      </c>
      <c r="B306">
        <v>3</v>
      </c>
      <c r="C306">
        <v>9</v>
      </c>
      <c r="D306">
        <v>7</v>
      </c>
      <c r="F306" t="s">
        <v>252</v>
      </c>
      <c r="G306" s="1">
        <v>0</v>
      </c>
      <c r="H306" s="1">
        <v>0</v>
      </c>
      <c r="I306" s="1">
        <v>0</v>
      </c>
    </row>
    <row r="307" spans="1:9" x14ac:dyDescent="0.25">
      <c r="A307">
        <v>2</v>
      </c>
      <c r="B307">
        <v>3</v>
      </c>
      <c r="C307">
        <v>9</v>
      </c>
      <c r="D307">
        <v>7</v>
      </c>
      <c r="E307" t="s">
        <v>12</v>
      </c>
      <c r="F307" t="s">
        <v>252</v>
      </c>
      <c r="G307" s="1">
        <v>0</v>
      </c>
      <c r="H307" s="1">
        <v>0</v>
      </c>
      <c r="I307" s="1">
        <v>0</v>
      </c>
    </row>
    <row r="308" spans="1:9" x14ac:dyDescent="0.25">
      <c r="A308">
        <v>2</v>
      </c>
      <c r="B308">
        <v>3</v>
      </c>
      <c r="C308">
        <v>9</v>
      </c>
      <c r="D308">
        <v>8</v>
      </c>
      <c r="F308" t="s">
        <v>253</v>
      </c>
      <c r="G308" s="1">
        <v>136590.01</v>
      </c>
      <c r="H308" s="1">
        <v>66028</v>
      </c>
      <c r="I308" s="1">
        <v>98561.040000000008</v>
      </c>
    </row>
    <row r="309" spans="1:9" x14ac:dyDescent="0.25">
      <c r="A309">
        <v>2</v>
      </c>
      <c r="B309">
        <v>3</v>
      </c>
      <c r="C309">
        <v>9</v>
      </c>
      <c r="D309">
        <v>8</v>
      </c>
      <c r="E309" t="s">
        <v>12</v>
      </c>
      <c r="F309" t="s">
        <v>254</v>
      </c>
      <c r="G309" s="1">
        <v>136590.01</v>
      </c>
      <c r="H309" s="1">
        <v>66028</v>
      </c>
      <c r="I309" s="1">
        <v>98561.040000000008</v>
      </c>
    </row>
    <row r="310" spans="1:9" x14ac:dyDescent="0.25">
      <c r="A310">
        <v>2</v>
      </c>
      <c r="B310">
        <v>3</v>
      </c>
      <c r="C310">
        <v>9</v>
      </c>
      <c r="D310">
        <v>8</v>
      </c>
      <c r="E310" t="s">
        <v>14</v>
      </c>
      <c r="F310" t="s">
        <v>255</v>
      </c>
      <c r="G310" s="1">
        <v>0</v>
      </c>
      <c r="H310" s="1">
        <v>0</v>
      </c>
      <c r="I310" s="1">
        <v>0</v>
      </c>
    </row>
    <row r="311" spans="1:9" x14ac:dyDescent="0.25">
      <c r="A311">
        <v>2</v>
      </c>
      <c r="B311">
        <v>3</v>
      </c>
      <c r="C311">
        <v>9</v>
      </c>
      <c r="D311">
        <v>9</v>
      </c>
      <c r="F311" t="s">
        <v>256</v>
      </c>
      <c r="G311" s="1">
        <v>0</v>
      </c>
      <c r="H311" s="1">
        <v>0</v>
      </c>
      <c r="I311" s="1">
        <v>0</v>
      </c>
    </row>
    <row r="312" spans="1:9" x14ac:dyDescent="0.25">
      <c r="A312">
        <v>2</v>
      </c>
      <c r="B312">
        <v>3</v>
      </c>
      <c r="C312">
        <v>9</v>
      </c>
      <c r="D312">
        <v>9</v>
      </c>
      <c r="E312" t="s">
        <v>12</v>
      </c>
      <c r="F312" t="s">
        <v>256</v>
      </c>
      <c r="G312" s="1">
        <v>0</v>
      </c>
      <c r="H312" s="1">
        <v>0</v>
      </c>
      <c r="I312" s="1">
        <v>0</v>
      </c>
    </row>
    <row r="313" spans="1:9" x14ac:dyDescent="0.25">
      <c r="A313">
        <v>2</v>
      </c>
      <c r="B313">
        <v>3</v>
      </c>
      <c r="C313">
        <v>9</v>
      </c>
      <c r="D313">
        <v>9</v>
      </c>
      <c r="E313" t="s">
        <v>18</v>
      </c>
      <c r="F313" t="s">
        <v>257</v>
      </c>
      <c r="G313" s="1">
        <v>0</v>
      </c>
      <c r="H313" s="1">
        <v>0</v>
      </c>
      <c r="I313" s="1">
        <v>0</v>
      </c>
    </row>
    <row r="314" spans="1:9" x14ac:dyDescent="0.25">
      <c r="A314">
        <v>2</v>
      </c>
      <c r="B314">
        <v>4</v>
      </c>
      <c r="C314">
        <v>1</v>
      </c>
      <c r="D314">
        <v>2</v>
      </c>
      <c r="F314" t="s">
        <v>258</v>
      </c>
      <c r="G314" s="1">
        <v>0</v>
      </c>
      <c r="H314" s="1">
        <v>0</v>
      </c>
      <c r="I314" s="1">
        <v>0</v>
      </c>
    </row>
    <row r="315" spans="1:9" x14ac:dyDescent="0.25">
      <c r="A315">
        <v>2</v>
      </c>
      <c r="B315">
        <v>4</v>
      </c>
      <c r="C315">
        <v>1</v>
      </c>
      <c r="D315">
        <v>2</v>
      </c>
      <c r="E315" t="s">
        <v>12</v>
      </c>
      <c r="F315" t="s">
        <v>259</v>
      </c>
      <c r="G315" s="1">
        <v>0</v>
      </c>
      <c r="H315" s="1">
        <v>0</v>
      </c>
      <c r="I315" s="1">
        <v>0</v>
      </c>
    </row>
    <row r="316" spans="1:9" x14ac:dyDescent="0.25">
      <c r="A316">
        <v>2</v>
      </c>
      <c r="B316">
        <v>4</v>
      </c>
      <c r="C316">
        <v>1</v>
      </c>
      <c r="D316">
        <v>2</v>
      </c>
      <c r="E316" t="s">
        <v>14</v>
      </c>
      <c r="F316" t="s">
        <v>260</v>
      </c>
      <c r="G316" s="1">
        <v>0</v>
      </c>
      <c r="H316" s="1">
        <v>0</v>
      </c>
      <c r="I316" s="1">
        <v>0</v>
      </c>
    </row>
    <row r="317" spans="1:9" x14ac:dyDescent="0.25">
      <c r="A317">
        <v>2</v>
      </c>
      <c r="B317">
        <v>4</v>
      </c>
      <c r="C317">
        <v>1</v>
      </c>
      <c r="D317">
        <v>2</v>
      </c>
      <c r="E317" t="s">
        <v>16</v>
      </c>
      <c r="F317" t="s">
        <v>261</v>
      </c>
      <c r="G317" s="1">
        <v>0</v>
      </c>
      <c r="H317" s="1">
        <v>0</v>
      </c>
      <c r="I317" s="1">
        <v>0</v>
      </c>
    </row>
    <row r="318" spans="1:9" x14ac:dyDescent="0.25">
      <c r="A318">
        <v>2</v>
      </c>
      <c r="B318">
        <v>4</v>
      </c>
      <c r="C318">
        <v>1</v>
      </c>
      <c r="D318">
        <v>2</v>
      </c>
      <c r="E318" t="s">
        <v>18</v>
      </c>
      <c r="F318" t="s">
        <v>262</v>
      </c>
      <c r="G318" s="1">
        <v>0</v>
      </c>
      <c r="H318" s="1">
        <v>0</v>
      </c>
      <c r="I318" s="1">
        <v>0</v>
      </c>
    </row>
    <row r="319" spans="1:9" x14ac:dyDescent="0.25">
      <c r="A319">
        <v>2</v>
      </c>
      <c r="B319">
        <v>4</v>
      </c>
      <c r="C319">
        <v>1</v>
      </c>
      <c r="D319">
        <v>2</v>
      </c>
      <c r="E319" t="s">
        <v>20</v>
      </c>
      <c r="F319" t="s">
        <v>263</v>
      </c>
      <c r="G319" s="1">
        <v>0</v>
      </c>
      <c r="H319" s="1">
        <v>0</v>
      </c>
      <c r="I319" s="1">
        <v>0</v>
      </c>
    </row>
    <row r="320" spans="1:9" x14ac:dyDescent="0.25">
      <c r="A320">
        <v>2</v>
      </c>
      <c r="B320">
        <v>6</v>
      </c>
      <c r="F320" t="s">
        <v>264</v>
      </c>
      <c r="G320" s="1">
        <v>430495</v>
      </c>
      <c r="H320" s="1">
        <v>103963.3</v>
      </c>
      <c r="I320" s="1">
        <v>284600</v>
      </c>
    </row>
    <row r="321" spans="1:9" x14ac:dyDescent="0.25">
      <c r="A321">
        <v>2</v>
      </c>
      <c r="B321">
        <v>6</v>
      </c>
      <c r="C321">
        <v>1</v>
      </c>
      <c r="F321" t="s">
        <v>265</v>
      </c>
      <c r="G321" s="1">
        <v>430495</v>
      </c>
      <c r="H321" s="1">
        <v>103963.3</v>
      </c>
      <c r="I321" s="1">
        <v>284600</v>
      </c>
    </row>
    <row r="322" spans="1:9" x14ac:dyDescent="0.25">
      <c r="A322">
        <v>2</v>
      </c>
      <c r="B322">
        <v>6</v>
      </c>
      <c r="C322">
        <v>1</v>
      </c>
      <c r="D322">
        <v>1</v>
      </c>
      <c r="F322" t="s">
        <v>266</v>
      </c>
      <c r="G322" s="1">
        <v>0</v>
      </c>
      <c r="H322" s="1">
        <v>0</v>
      </c>
      <c r="I322" s="1">
        <v>0</v>
      </c>
    </row>
    <row r="323" spans="1:9" x14ac:dyDescent="0.25">
      <c r="A323">
        <v>2</v>
      </c>
      <c r="B323">
        <v>6</v>
      </c>
      <c r="C323">
        <v>1</v>
      </c>
      <c r="D323">
        <v>1</v>
      </c>
      <c r="E323" t="s">
        <v>12</v>
      </c>
      <c r="F323" t="s">
        <v>266</v>
      </c>
      <c r="G323" s="1">
        <v>0</v>
      </c>
      <c r="H323" s="1">
        <v>0</v>
      </c>
      <c r="I323" s="1">
        <v>0</v>
      </c>
    </row>
    <row r="324" spans="1:9" x14ac:dyDescent="0.25">
      <c r="A324">
        <v>2</v>
      </c>
      <c r="B324">
        <v>6</v>
      </c>
      <c r="C324">
        <v>1</v>
      </c>
      <c r="D324">
        <v>2</v>
      </c>
      <c r="F324" t="s">
        <v>267</v>
      </c>
      <c r="G324" s="1">
        <v>0</v>
      </c>
      <c r="H324" s="1">
        <v>14000</v>
      </c>
      <c r="I324" s="1">
        <v>0</v>
      </c>
    </row>
    <row r="325" spans="1:9" x14ac:dyDescent="0.25">
      <c r="A325">
        <v>2</v>
      </c>
      <c r="B325">
        <v>6</v>
      </c>
      <c r="C325">
        <v>1</v>
      </c>
      <c r="D325">
        <v>2</v>
      </c>
      <c r="E325" t="s">
        <v>12</v>
      </c>
      <c r="F325" t="s">
        <v>267</v>
      </c>
      <c r="G325" s="1">
        <v>0</v>
      </c>
      <c r="H325" s="1">
        <v>14000</v>
      </c>
      <c r="I325" s="1">
        <v>0</v>
      </c>
    </row>
    <row r="326" spans="1:9" x14ac:dyDescent="0.25">
      <c r="A326">
        <v>2</v>
      </c>
      <c r="B326">
        <v>6</v>
      </c>
      <c r="C326">
        <v>1</v>
      </c>
      <c r="D326">
        <v>3</v>
      </c>
      <c r="F326" t="s">
        <v>268</v>
      </c>
      <c r="G326" s="1">
        <v>0</v>
      </c>
      <c r="H326" s="1">
        <v>37388.300000000003</v>
      </c>
      <c r="I326" s="1">
        <v>0</v>
      </c>
    </row>
    <row r="327" spans="1:9" x14ac:dyDescent="0.25">
      <c r="A327">
        <v>2</v>
      </c>
      <c r="B327">
        <v>6</v>
      </c>
      <c r="C327">
        <v>1</v>
      </c>
      <c r="D327">
        <v>3</v>
      </c>
      <c r="E327" t="s">
        <v>12</v>
      </c>
      <c r="F327" t="s">
        <v>268</v>
      </c>
      <c r="G327" s="1">
        <v>0</v>
      </c>
      <c r="H327" s="1">
        <v>37388.300000000003</v>
      </c>
      <c r="I327" s="1">
        <v>0</v>
      </c>
    </row>
    <row r="328" spans="1:9" x14ac:dyDescent="0.25">
      <c r="A328">
        <v>2</v>
      </c>
      <c r="B328">
        <v>6</v>
      </c>
      <c r="C328">
        <v>1</v>
      </c>
      <c r="D328">
        <v>4</v>
      </c>
      <c r="F328" t="s">
        <v>269</v>
      </c>
      <c r="G328" s="1">
        <v>337500</v>
      </c>
      <c r="H328" s="1">
        <v>0</v>
      </c>
      <c r="I328" s="1">
        <v>226400</v>
      </c>
    </row>
    <row r="329" spans="1:9" x14ac:dyDescent="0.25">
      <c r="A329">
        <v>2</v>
      </c>
      <c r="B329">
        <v>6</v>
      </c>
      <c r="C329">
        <v>1</v>
      </c>
      <c r="D329">
        <v>4</v>
      </c>
      <c r="E329" t="s">
        <v>12</v>
      </c>
      <c r="F329" t="s">
        <v>269</v>
      </c>
      <c r="G329" s="1">
        <v>337500</v>
      </c>
      <c r="H329" s="1">
        <v>0</v>
      </c>
      <c r="I329" s="1">
        <v>226400</v>
      </c>
    </row>
    <row r="330" spans="1:9" x14ac:dyDescent="0.25">
      <c r="A330">
        <v>2</v>
      </c>
      <c r="B330">
        <v>6</v>
      </c>
      <c r="C330">
        <v>1</v>
      </c>
      <c r="D330">
        <v>9</v>
      </c>
      <c r="F330" t="s">
        <v>270</v>
      </c>
      <c r="G330" s="1">
        <v>92995</v>
      </c>
      <c r="H330" s="1">
        <v>52575</v>
      </c>
      <c r="I330" s="1">
        <v>58200</v>
      </c>
    </row>
    <row r="331" spans="1:9" x14ac:dyDescent="0.25">
      <c r="A331">
        <v>2</v>
      </c>
      <c r="B331">
        <v>6</v>
      </c>
      <c r="C331">
        <v>1</v>
      </c>
      <c r="D331">
        <v>9</v>
      </c>
      <c r="E331" t="s">
        <v>12</v>
      </c>
      <c r="F331" t="s">
        <v>270</v>
      </c>
      <c r="G331" s="1">
        <v>92995</v>
      </c>
      <c r="H331" s="1">
        <v>52575</v>
      </c>
      <c r="I331" s="1">
        <v>58200</v>
      </c>
    </row>
    <row r="332" spans="1:9" x14ac:dyDescent="0.25">
      <c r="A332">
        <v>2</v>
      </c>
      <c r="B332">
        <v>6</v>
      </c>
      <c r="C332">
        <v>2</v>
      </c>
      <c r="F332" t="s">
        <v>271</v>
      </c>
      <c r="G332" s="1">
        <v>0</v>
      </c>
      <c r="H332" s="1">
        <v>0</v>
      </c>
      <c r="I332" s="1">
        <v>0</v>
      </c>
    </row>
    <row r="333" spans="1:9" x14ac:dyDescent="0.25">
      <c r="A333">
        <v>2</v>
      </c>
      <c r="B333">
        <v>6</v>
      </c>
      <c r="C333">
        <v>2</v>
      </c>
      <c r="D333">
        <v>1</v>
      </c>
      <c r="F333" t="s">
        <v>272</v>
      </c>
      <c r="G333" s="1">
        <v>0</v>
      </c>
      <c r="H333" s="1">
        <v>0</v>
      </c>
      <c r="I333" s="1">
        <v>0</v>
      </c>
    </row>
    <row r="334" spans="1:9" x14ac:dyDescent="0.25">
      <c r="A334">
        <v>2</v>
      </c>
      <c r="B334">
        <v>6</v>
      </c>
      <c r="C334">
        <v>2</v>
      </c>
      <c r="D334">
        <v>1</v>
      </c>
      <c r="E334" t="s">
        <v>12</v>
      </c>
      <c r="F334" t="s">
        <v>272</v>
      </c>
      <c r="G334" s="1">
        <v>0</v>
      </c>
      <c r="H334" s="1">
        <v>0</v>
      </c>
      <c r="I334" s="1">
        <v>0</v>
      </c>
    </row>
    <row r="335" spans="1:9" x14ac:dyDescent="0.25">
      <c r="A335">
        <v>2</v>
      </c>
      <c r="B335">
        <v>6</v>
      </c>
      <c r="C335">
        <v>2</v>
      </c>
      <c r="D335">
        <v>2</v>
      </c>
      <c r="F335" t="s">
        <v>273</v>
      </c>
      <c r="G335" s="1">
        <v>0</v>
      </c>
      <c r="H335" s="1">
        <v>0</v>
      </c>
      <c r="I335" s="1">
        <v>0</v>
      </c>
    </row>
    <row r="336" spans="1:9" x14ac:dyDescent="0.25">
      <c r="A336">
        <v>2</v>
      </c>
      <c r="B336">
        <v>6</v>
      </c>
      <c r="C336">
        <v>2</v>
      </c>
      <c r="D336">
        <v>2</v>
      </c>
      <c r="E336" t="s">
        <v>12</v>
      </c>
      <c r="F336" t="s">
        <v>273</v>
      </c>
      <c r="G336" s="1">
        <v>0</v>
      </c>
      <c r="H336" s="1">
        <v>0</v>
      </c>
      <c r="I336" s="1">
        <v>0</v>
      </c>
    </row>
    <row r="337" spans="1:9" x14ac:dyDescent="0.25">
      <c r="A337">
        <v>2</v>
      </c>
      <c r="B337">
        <v>6</v>
      </c>
      <c r="C337">
        <v>2</v>
      </c>
      <c r="D337">
        <v>3</v>
      </c>
      <c r="F337" t="s">
        <v>274</v>
      </c>
      <c r="G337" s="1">
        <v>0</v>
      </c>
      <c r="H337" s="1">
        <v>0</v>
      </c>
      <c r="I337" s="1">
        <v>0</v>
      </c>
    </row>
    <row r="338" spans="1:9" x14ac:dyDescent="0.25">
      <c r="A338">
        <v>2</v>
      </c>
      <c r="B338">
        <v>6</v>
      </c>
      <c r="C338">
        <v>2</v>
      </c>
      <c r="D338">
        <v>3</v>
      </c>
      <c r="E338" t="s">
        <v>12</v>
      </c>
      <c r="F338" t="s">
        <v>274</v>
      </c>
      <c r="G338" s="1">
        <v>0</v>
      </c>
      <c r="H338" s="1">
        <v>0</v>
      </c>
      <c r="I338" s="1">
        <v>0</v>
      </c>
    </row>
    <row r="339" spans="1:9" x14ac:dyDescent="0.25">
      <c r="A339">
        <v>2</v>
      </c>
      <c r="B339">
        <v>6</v>
      </c>
      <c r="C339">
        <v>2</v>
      </c>
      <c r="D339">
        <v>4</v>
      </c>
      <c r="F339" t="s">
        <v>275</v>
      </c>
      <c r="G339" s="1">
        <v>0</v>
      </c>
      <c r="H339" s="1">
        <v>0</v>
      </c>
      <c r="I339" s="1">
        <v>0</v>
      </c>
    </row>
    <row r="340" spans="1:9" x14ac:dyDescent="0.25">
      <c r="A340">
        <v>2</v>
      </c>
      <c r="B340">
        <v>6</v>
      </c>
      <c r="C340">
        <v>2</v>
      </c>
      <c r="D340">
        <v>4</v>
      </c>
      <c r="E340" t="s">
        <v>12</v>
      </c>
      <c r="F340" t="s">
        <v>275</v>
      </c>
      <c r="G340" s="1">
        <v>0</v>
      </c>
      <c r="H340" s="1">
        <v>0</v>
      </c>
      <c r="I340" s="1">
        <v>0</v>
      </c>
    </row>
    <row r="341" spans="1:9" x14ac:dyDescent="0.25">
      <c r="A341">
        <v>2</v>
      </c>
      <c r="B341">
        <v>6</v>
      </c>
      <c r="C341">
        <v>3</v>
      </c>
      <c r="F341" t="s">
        <v>276</v>
      </c>
      <c r="G341" s="1">
        <v>0</v>
      </c>
      <c r="H341" s="1">
        <v>0</v>
      </c>
      <c r="I341" s="1">
        <v>0</v>
      </c>
    </row>
    <row r="342" spans="1:9" x14ac:dyDescent="0.25">
      <c r="A342">
        <v>2</v>
      </c>
      <c r="B342">
        <v>6</v>
      </c>
      <c r="C342">
        <v>3</v>
      </c>
      <c r="D342">
        <v>1</v>
      </c>
      <c r="F342" t="s">
        <v>277</v>
      </c>
      <c r="G342" s="1">
        <v>0</v>
      </c>
      <c r="H342" s="1">
        <v>0</v>
      </c>
      <c r="I342" s="1">
        <v>0</v>
      </c>
    </row>
    <row r="343" spans="1:9" x14ac:dyDescent="0.25">
      <c r="A343">
        <v>2</v>
      </c>
      <c r="B343">
        <v>6</v>
      </c>
      <c r="C343">
        <v>3</v>
      </c>
      <c r="D343">
        <v>1</v>
      </c>
      <c r="E343" t="s">
        <v>12</v>
      </c>
      <c r="F343" t="s">
        <v>277</v>
      </c>
      <c r="G343" s="1">
        <v>0</v>
      </c>
      <c r="H343" s="1">
        <v>0</v>
      </c>
      <c r="I343" s="1">
        <v>0</v>
      </c>
    </row>
    <row r="344" spans="1:9" x14ac:dyDescent="0.25">
      <c r="A344">
        <v>2</v>
      </c>
      <c r="B344">
        <v>6</v>
      </c>
      <c r="C344">
        <v>3</v>
      </c>
      <c r="D344">
        <v>2</v>
      </c>
      <c r="F344" t="s">
        <v>278</v>
      </c>
      <c r="G344" s="1">
        <v>0</v>
      </c>
      <c r="H344" s="1">
        <v>0</v>
      </c>
      <c r="I344" s="1">
        <v>0</v>
      </c>
    </row>
    <row r="345" spans="1:9" x14ac:dyDescent="0.25">
      <c r="A345">
        <v>2</v>
      </c>
      <c r="B345">
        <v>6</v>
      </c>
      <c r="C345">
        <v>3</v>
      </c>
      <c r="D345">
        <v>2</v>
      </c>
      <c r="E345" t="s">
        <v>12</v>
      </c>
      <c r="F345" t="s">
        <v>278</v>
      </c>
      <c r="G345" s="1">
        <v>0</v>
      </c>
      <c r="H345" s="1">
        <v>0</v>
      </c>
      <c r="I345" s="1">
        <v>0</v>
      </c>
    </row>
    <row r="346" spans="1:9" x14ac:dyDescent="0.25">
      <c r="A346">
        <v>2</v>
      </c>
      <c r="B346">
        <v>6</v>
      </c>
      <c r="C346">
        <v>3</v>
      </c>
      <c r="D346">
        <v>3</v>
      </c>
      <c r="F346" t="s">
        <v>279</v>
      </c>
      <c r="G346" s="1">
        <v>0</v>
      </c>
      <c r="H346" s="1">
        <v>0</v>
      </c>
      <c r="I346" s="1">
        <v>0</v>
      </c>
    </row>
    <row r="347" spans="1:9" x14ac:dyDescent="0.25">
      <c r="A347">
        <v>2</v>
      </c>
      <c r="B347">
        <v>6</v>
      </c>
      <c r="C347">
        <v>3</v>
      </c>
      <c r="D347">
        <v>3</v>
      </c>
      <c r="E347" t="s">
        <v>12</v>
      </c>
      <c r="F347" t="s">
        <v>279</v>
      </c>
      <c r="G347" s="1">
        <v>0</v>
      </c>
      <c r="H347" s="1">
        <v>0</v>
      </c>
      <c r="I347" s="1">
        <v>0</v>
      </c>
    </row>
    <row r="348" spans="1:9" x14ac:dyDescent="0.25">
      <c r="A348">
        <v>2</v>
      </c>
      <c r="B348">
        <v>6</v>
      </c>
      <c r="C348">
        <v>3</v>
      </c>
      <c r="D348">
        <v>4</v>
      </c>
      <c r="F348" t="s">
        <v>280</v>
      </c>
      <c r="G348" s="1">
        <v>0</v>
      </c>
      <c r="H348" s="1">
        <v>0</v>
      </c>
      <c r="I348" s="1">
        <v>0</v>
      </c>
    </row>
    <row r="349" spans="1:9" x14ac:dyDescent="0.25">
      <c r="A349">
        <v>2</v>
      </c>
      <c r="B349">
        <v>6</v>
      </c>
      <c r="C349">
        <v>3</v>
      </c>
      <c r="D349">
        <v>4</v>
      </c>
      <c r="E349" t="s">
        <v>12</v>
      </c>
      <c r="F349" t="s">
        <v>280</v>
      </c>
      <c r="G349" s="1">
        <v>0</v>
      </c>
      <c r="H349" s="1">
        <v>0</v>
      </c>
      <c r="I349" s="1">
        <v>0</v>
      </c>
    </row>
    <row r="350" spans="1:9" x14ac:dyDescent="0.25">
      <c r="A350">
        <v>2</v>
      </c>
      <c r="B350">
        <v>6</v>
      </c>
      <c r="C350">
        <v>4</v>
      </c>
      <c r="F350" t="s">
        <v>281</v>
      </c>
      <c r="G350" s="1">
        <v>0</v>
      </c>
      <c r="H350" s="1">
        <v>0</v>
      </c>
      <c r="I350" s="1">
        <v>0</v>
      </c>
    </row>
    <row r="351" spans="1:9" x14ac:dyDescent="0.25">
      <c r="A351">
        <v>2</v>
      </c>
      <c r="B351">
        <v>6</v>
      </c>
      <c r="C351">
        <v>4</v>
      </c>
      <c r="D351">
        <v>1</v>
      </c>
      <c r="F351" t="s">
        <v>282</v>
      </c>
      <c r="G351" s="1">
        <v>0</v>
      </c>
      <c r="H351" s="1">
        <v>0</v>
      </c>
      <c r="I351" s="1">
        <v>0</v>
      </c>
    </row>
    <row r="352" spans="1:9" x14ac:dyDescent="0.25">
      <c r="A352">
        <v>2</v>
      </c>
      <c r="B352">
        <v>6</v>
      </c>
      <c r="C352">
        <v>4</v>
      </c>
      <c r="D352">
        <v>1</v>
      </c>
      <c r="E352" t="s">
        <v>12</v>
      </c>
      <c r="F352" t="s">
        <v>282</v>
      </c>
      <c r="G352" s="1">
        <v>0</v>
      </c>
      <c r="H352" s="1">
        <v>0</v>
      </c>
      <c r="I352" s="1">
        <v>0</v>
      </c>
    </row>
    <row r="353" spans="1:9" x14ac:dyDescent="0.25">
      <c r="A353">
        <v>2</v>
      </c>
      <c r="B353">
        <v>6</v>
      </c>
      <c r="C353">
        <v>4</v>
      </c>
      <c r="D353">
        <v>2</v>
      </c>
      <c r="F353" t="s">
        <v>283</v>
      </c>
      <c r="G353" s="1">
        <v>0</v>
      </c>
      <c r="H353" s="1">
        <v>0</v>
      </c>
      <c r="I353" s="1">
        <v>0</v>
      </c>
    </row>
    <row r="354" spans="1:9" x14ac:dyDescent="0.25">
      <c r="A354">
        <v>2</v>
      </c>
      <c r="B354">
        <v>6</v>
      </c>
      <c r="C354">
        <v>4</v>
      </c>
      <c r="D354">
        <v>2</v>
      </c>
      <c r="E354" t="s">
        <v>12</v>
      </c>
      <c r="F354" t="s">
        <v>283</v>
      </c>
      <c r="G354" s="1">
        <v>0</v>
      </c>
      <c r="H354" s="1">
        <v>0</v>
      </c>
      <c r="I354" s="1">
        <v>0</v>
      </c>
    </row>
    <row r="355" spans="1:9" x14ac:dyDescent="0.25">
      <c r="A355">
        <v>2</v>
      </c>
      <c r="B355">
        <v>6</v>
      </c>
      <c r="C355">
        <v>4</v>
      </c>
      <c r="D355">
        <v>3</v>
      </c>
      <c r="F355" t="s">
        <v>284</v>
      </c>
      <c r="G355" s="1">
        <v>0</v>
      </c>
      <c r="H355" s="1">
        <v>0</v>
      </c>
      <c r="I355" s="1">
        <v>0</v>
      </c>
    </row>
    <row r="356" spans="1:9" x14ac:dyDescent="0.25">
      <c r="A356">
        <v>2</v>
      </c>
      <c r="B356">
        <v>6</v>
      </c>
      <c r="C356">
        <v>4</v>
      </c>
      <c r="D356">
        <v>3</v>
      </c>
      <c r="E356" t="s">
        <v>12</v>
      </c>
      <c r="F356" t="s">
        <v>284</v>
      </c>
      <c r="G356" s="1">
        <v>0</v>
      </c>
      <c r="H356" s="1">
        <v>0</v>
      </c>
      <c r="I356" s="1">
        <v>0</v>
      </c>
    </row>
    <row r="357" spans="1:9" x14ac:dyDescent="0.25">
      <c r="A357">
        <v>2</v>
      </c>
      <c r="B357">
        <v>6</v>
      </c>
      <c r="C357">
        <v>4</v>
      </c>
      <c r="D357">
        <v>4</v>
      </c>
      <c r="F357" t="s">
        <v>285</v>
      </c>
      <c r="G357" s="1">
        <v>0</v>
      </c>
      <c r="H357" s="1">
        <v>0</v>
      </c>
      <c r="I357" s="1">
        <v>0</v>
      </c>
    </row>
    <row r="358" spans="1:9" x14ac:dyDescent="0.25">
      <c r="A358">
        <v>2</v>
      </c>
      <c r="B358">
        <v>6</v>
      </c>
      <c r="C358">
        <v>4</v>
      </c>
      <c r="D358">
        <v>4</v>
      </c>
      <c r="E358" t="s">
        <v>12</v>
      </c>
      <c r="F358" t="s">
        <v>285</v>
      </c>
      <c r="G358" s="1">
        <v>0</v>
      </c>
      <c r="H358" s="1">
        <v>0</v>
      </c>
      <c r="I358" s="1">
        <v>0</v>
      </c>
    </row>
    <row r="359" spans="1:9" x14ac:dyDescent="0.25">
      <c r="A359">
        <v>2</v>
      </c>
      <c r="B359">
        <v>6</v>
      </c>
      <c r="C359">
        <v>4</v>
      </c>
      <c r="D359">
        <v>5</v>
      </c>
      <c r="F359" t="s">
        <v>286</v>
      </c>
      <c r="G359" s="1">
        <v>0</v>
      </c>
      <c r="H359" s="1">
        <v>0</v>
      </c>
      <c r="I359" s="1">
        <v>0</v>
      </c>
    </row>
    <row r="360" spans="1:9" x14ac:dyDescent="0.25">
      <c r="A360">
        <v>2</v>
      </c>
      <c r="B360">
        <v>6</v>
      </c>
      <c r="C360">
        <v>4</v>
      </c>
      <c r="D360">
        <v>5</v>
      </c>
      <c r="E360" t="s">
        <v>12</v>
      </c>
      <c r="F360" t="s">
        <v>286</v>
      </c>
      <c r="G360" s="1">
        <v>0</v>
      </c>
      <c r="H360" s="1">
        <v>0</v>
      </c>
      <c r="I360" s="1">
        <v>0</v>
      </c>
    </row>
    <row r="361" spans="1:9" x14ac:dyDescent="0.25">
      <c r="A361">
        <v>2</v>
      </c>
      <c r="B361">
        <v>6</v>
      </c>
      <c r="C361">
        <v>4</v>
      </c>
      <c r="D361">
        <v>6</v>
      </c>
      <c r="F361" t="s">
        <v>287</v>
      </c>
      <c r="G361" s="1">
        <v>0</v>
      </c>
      <c r="H361" s="1">
        <v>0</v>
      </c>
      <c r="I361" s="1">
        <v>0</v>
      </c>
    </row>
    <row r="362" spans="1:9" x14ac:dyDescent="0.25">
      <c r="A362">
        <v>2</v>
      </c>
      <c r="B362">
        <v>6</v>
      </c>
      <c r="C362">
        <v>4</v>
      </c>
      <c r="D362">
        <v>6</v>
      </c>
      <c r="E362" t="s">
        <v>12</v>
      </c>
      <c r="F362" t="s">
        <v>287</v>
      </c>
      <c r="G362" s="1">
        <v>0</v>
      </c>
      <c r="H362" s="1">
        <v>0</v>
      </c>
      <c r="I362" s="1">
        <v>0</v>
      </c>
    </row>
    <row r="363" spans="1:9" x14ac:dyDescent="0.25">
      <c r="A363">
        <v>2</v>
      </c>
      <c r="B363">
        <v>6</v>
      </c>
      <c r="C363">
        <v>4</v>
      </c>
      <c r="D363">
        <v>7</v>
      </c>
      <c r="F363" t="s">
        <v>288</v>
      </c>
      <c r="G363" s="1">
        <v>0</v>
      </c>
      <c r="H363" s="1">
        <v>0</v>
      </c>
      <c r="I363" s="1">
        <v>0</v>
      </c>
    </row>
    <row r="364" spans="1:9" x14ac:dyDescent="0.25">
      <c r="A364">
        <v>2</v>
      </c>
      <c r="B364">
        <v>6</v>
      </c>
      <c r="C364">
        <v>4</v>
      </c>
      <c r="D364">
        <v>7</v>
      </c>
      <c r="E364" t="s">
        <v>12</v>
      </c>
      <c r="F364" t="s">
        <v>288</v>
      </c>
      <c r="G364" s="1">
        <v>0</v>
      </c>
      <c r="H364" s="1">
        <v>0</v>
      </c>
      <c r="I364" s="1">
        <v>0</v>
      </c>
    </row>
    <row r="365" spans="1:9" x14ac:dyDescent="0.25">
      <c r="A365">
        <v>2</v>
      </c>
      <c r="B365">
        <v>6</v>
      </c>
      <c r="C365">
        <v>4</v>
      </c>
      <c r="D365">
        <v>8</v>
      </c>
      <c r="F365" t="s">
        <v>289</v>
      </c>
      <c r="G365" s="1">
        <v>0</v>
      </c>
      <c r="H365" s="1">
        <v>0</v>
      </c>
      <c r="I365" s="1">
        <v>0</v>
      </c>
    </row>
    <row r="366" spans="1:9" x14ac:dyDescent="0.25">
      <c r="A366">
        <v>2</v>
      </c>
      <c r="B366">
        <v>6</v>
      </c>
      <c r="C366">
        <v>4</v>
      </c>
      <c r="D366">
        <v>8</v>
      </c>
      <c r="E366" t="s">
        <v>12</v>
      </c>
      <c r="F366" t="s">
        <v>289</v>
      </c>
      <c r="G366" s="1">
        <v>0</v>
      </c>
      <c r="H366" s="1">
        <v>0</v>
      </c>
      <c r="I366" s="1">
        <v>0</v>
      </c>
    </row>
    <row r="367" spans="1:9" x14ac:dyDescent="0.25">
      <c r="A367">
        <v>2</v>
      </c>
      <c r="B367">
        <v>6</v>
      </c>
      <c r="C367">
        <v>5</v>
      </c>
      <c r="F367" t="s">
        <v>290</v>
      </c>
      <c r="G367" s="1">
        <v>0</v>
      </c>
      <c r="H367" s="1">
        <v>0</v>
      </c>
      <c r="I367" s="1">
        <v>0</v>
      </c>
    </row>
    <row r="368" spans="1:9" x14ac:dyDescent="0.25">
      <c r="A368">
        <v>2</v>
      </c>
      <c r="B368">
        <v>6</v>
      </c>
      <c r="C368">
        <v>5</v>
      </c>
      <c r="D368">
        <v>1</v>
      </c>
      <c r="F368" t="s">
        <v>291</v>
      </c>
      <c r="G368" s="1">
        <v>0</v>
      </c>
      <c r="H368" s="1">
        <v>0</v>
      </c>
      <c r="I368" s="1">
        <v>0</v>
      </c>
    </row>
    <row r="369" spans="1:9" x14ac:dyDescent="0.25">
      <c r="A369">
        <v>2</v>
      </c>
      <c r="B369">
        <v>6</v>
      </c>
      <c r="C369">
        <v>5</v>
      </c>
      <c r="D369">
        <v>1</v>
      </c>
      <c r="E369" t="s">
        <v>12</v>
      </c>
      <c r="F369" t="s">
        <v>291</v>
      </c>
      <c r="G369" s="1">
        <v>0</v>
      </c>
      <c r="H369" s="1">
        <v>0</v>
      </c>
      <c r="I369" s="1">
        <v>0</v>
      </c>
    </row>
    <row r="370" spans="1:9" x14ac:dyDescent="0.25">
      <c r="A370">
        <v>2</v>
      </c>
      <c r="B370">
        <v>6</v>
      </c>
      <c r="C370">
        <v>5</v>
      </c>
      <c r="D370">
        <v>2</v>
      </c>
      <c r="F370" t="s">
        <v>292</v>
      </c>
      <c r="G370" s="1">
        <v>0</v>
      </c>
      <c r="H370" s="1">
        <v>0</v>
      </c>
      <c r="I370" s="1">
        <v>0</v>
      </c>
    </row>
    <row r="371" spans="1:9" x14ac:dyDescent="0.25">
      <c r="A371">
        <v>2</v>
      </c>
      <c r="B371">
        <v>6</v>
      </c>
      <c r="C371">
        <v>5</v>
      </c>
      <c r="D371">
        <v>2</v>
      </c>
      <c r="E371" t="s">
        <v>12</v>
      </c>
      <c r="F371" t="s">
        <v>292</v>
      </c>
      <c r="G371" s="1">
        <v>0</v>
      </c>
      <c r="H371" s="1">
        <v>0</v>
      </c>
      <c r="I371" s="1">
        <v>0</v>
      </c>
    </row>
    <row r="372" spans="1:9" x14ac:dyDescent="0.25">
      <c r="A372">
        <v>2</v>
      </c>
      <c r="B372">
        <v>6</v>
      </c>
      <c r="C372">
        <v>5</v>
      </c>
      <c r="D372">
        <v>3</v>
      </c>
      <c r="F372" t="s">
        <v>293</v>
      </c>
      <c r="G372" s="1">
        <v>0</v>
      </c>
      <c r="H372" s="1">
        <v>0</v>
      </c>
      <c r="I372" s="1">
        <v>0</v>
      </c>
    </row>
    <row r="373" spans="1:9" x14ac:dyDescent="0.25">
      <c r="A373">
        <v>2</v>
      </c>
      <c r="B373">
        <v>6</v>
      </c>
      <c r="C373">
        <v>5</v>
      </c>
      <c r="D373">
        <v>3</v>
      </c>
      <c r="E373" t="s">
        <v>12</v>
      </c>
      <c r="F373" t="s">
        <v>293</v>
      </c>
      <c r="G373" s="1">
        <v>0</v>
      </c>
      <c r="H373" s="1">
        <v>0</v>
      </c>
      <c r="I373" s="1">
        <v>0</v>
      </c>
    </row>
    <row r="374" spans="1:9" x14ac:dyDescent="0.25">
      <c r="A374">
        <v>2</v>
      </c>
      <c r="B374">
        <v>6</v>
      </c>
      <c r="C374">
        <v>5</v>
      </c>
      <c r="D374">
        <v>4</v>
      </c>
      <c r="F374" t="s">
        <v>294</v>
      </c>
      <c r="G374" s="1">
        <v>0</v>
      </c>
      <c r="H374" s="1">
        <v>0</v>
      </c>
      <c r="I374" s="1">
        <v>0</v>
      </c>
    </row>
    <row r="375" spans="1:9" x14ac:dyDescent="0.25">
      <c r="A375">
        <v>2</v>
      </c>
      <c r="B375">
        <v>6</v>
      </c>
      <c r="C375">
        <v>5</v>
      </c>
      <c r="D375">
        <v>4</v>
      </c>
      <c r="E375" t="s">
        <v>12</v>
      </c>
      <c r="F375" t="s">
        <v>294</v>
      </c>
      <c r="G375" s="1">
        <v>0</v>
      </c>
      <c r="H375" s="1">
        <v>0</v>
      </c>
      <c r="I375" s="1">
        <v>0</v>
      </c>
    </row>
    <row r="376" spans="1:9" x14ac:dyDescent="0.25">
      <c r="A376">
        <v>2</v>
      </c>
      <c r="B376">
        <v>6</v>
      </c>
      <c r="C376">
        <v>5</v>
      </c>
      <c r="D376">
        <v>5</v>
      </c>
      <c r="F376" t="s">
        <v>295</v>
      </c>
      <c r="G376" s="1">
        <v>0</v>
      </c>
      <c r="H376" s="1">
        <v>0</v>
      </c>
      <c r="I376" s="1">
        <v>0</v>
      </c>
    </row>
    <row r="377" spans="1:9" x14ac:dyDescent="0.25">
      <c r="A377">
        <v>2</v>
      </c>
      <c r="B377">
        <v>6</v>
      </c>
      <c r="C377">
        <v>5</v>
      </c>
      <c r="D377">
        <v>5</v>
      </c>
      <c r="E377" t="s">
        <v>12</v>
      </c>
      <c r="F377" t="s">
        <v>295</v>
      </c>
      <c r="G377" s="1">
        <v>0</v>
      </c>
      <c r="H377" s="1">
        <v>0</v>
      </c>
      <c r="I377" s="1">
        <v>0</v>
      </c>
    </row>
    <row r="378" spans="1:9" x14ac:dyDescent="0.25">
      <c r="A378">
        <v>2</v>
      </c>
      <c r="B378">
        <v>6</v>
      </c>
      <c r="C378">
        <v>5</v>
      </c>
      <c r="D378">
        <v>6</v>
      </c>
      <c r="F378" t="s">
        <v>296</v>
      </c>
      <c r="G378" s="1">
        <v>0</v>
      </c>
      <c r="H378" s="1">
        <v>0</v>
      </c>
      <c r="I378" s="1">
        <v>0</v>
      </c>
    </row>
    <row r="379" spans="1:9" x14ac:dyDescent="0.25">
      <c r="A379">
        <v>2</v>
      </c>
      <c r="B379">
        <v>6</v>
      </c>
      <c r="C379">
        <v>5</v>
      </c>
      <c r="D379">
        <v>6</v>
      </c>
      <c r="E379" t="s">
        <v>12</v>
      </c>
      <c r="F379" t="s">
        <v>296</v>
      </c>
      <c r="G379" s="1">
        <v>0</v>
      </c>
      <c r="H379" s="1">
        <v>0</v>
      </c>
      <c r="I379" s="1">
        <v>0</v>
      </c>
    </row>
    <row r="380" spans="1:9" x14ac:dyDescent="0.25">
      <c r="A380">
        <v>2</v>
      </c>
      <c r="B380">
        <v>6</v>
      </c>
      <c r="C380">
        <v>5</v>
      </c>
      <c r="D380">
        <v>7</v>
      </c>
      <c r="F380" t="s">
        <v>297</v>
      </c>
      <c r="G380" s="1">
        <v>0</v>
      </c>
      <c r="H380" s="1">
        <v>0</v>
      </c>
      <c r="I380" s="1">
        <v>0</v>
      </c>
    </row>
    <row r="381" spans="1:9" x14ac:dyDescent="0.25">
      <c r="A381">
        <v>2</v>
      </c>
      <c r="B381">
        <v>6</v>
      </c>
      <c r="C381">
        <v>5</v>
      </c>
      <c r="D381">
        <v>7</v>
      </c>
      <c r="E381" t="s">
        <v>12</v>
      </c>
      <c r="F381" t="s">
        <v>297</v>
      </c>
      <c r="G381" s="1">
        <v>0</v>
      </c>
      <c r="H381" s="1">
        <v>0</v>
      </c>
      <c r="I381" s="1">
        <v>0</v>
      </c>
    </row>
    <row r="382" spans="1:9" x14ac:dyDescent="0.25">
      <c r="A382">
        <v>2</v>
      </c>
      <c r="B382">
        <v>6</v>
      </c>
      <c r="C382">
        <v>5</v>
      </c>
      <c r="D382">
        <v>8</v>
      </c>
      <c r="F382" t="s">
        <v>298</v>
      </c>
      <c r="G382" s="1">
        <v>0</v>
      </c>
      <c r="H382" s="1">
        <v>0</v>
      </c>
      <c r="I382" s="1">
        <v>0</v>
      </c>
    </row>
    <row r="383" spans="1:9" x14ac:dyDescent="0.25">
      <c r="A383">
        <v>2</v>
      </c>
      <c r="B383">
        <v>6</v>
      </c>
      <c r="C383">
        <v>5</v>
      </c>
      <c r="D383">
        <v>8</v>
      </c>
      <c r="E383" t="s">
        <v>12</v>
      </c>
      <c r="F383" t="s">
        <v>298</v>
      </c>
      <c r="G383" s="1">
        <v>0</v>
      </c>
      <c r="H383" s="1">
        <v>0</v>
      </c>
      <c r="I383" s="1">
        <v>0</v>
      </c>
    </row>
    <row r="384" spans="1:9" x14ac:dyDescent="0.25">
      <c r="A384">
        <v>2</v>
      </c>
      <c r="B384">
        <v>6</v>
      </c>
      <c r="C384">
        <v>6</v>
      </c>
      <c r="F384" t="s">
        <v>299</v>
      </c>
      <c r="G384" s="1">
        <v>0</v>
      </c>
      <c r="H384" s="1">
        <v>0</v>
      </c>
      <c r="I384" s="1">
        <v>0</v>
      </c>
    </row>
    <row r="385" spans="1:9" x14ac:dyDescent="0.25">
      <c r="A385">
        <v>2</v>
      </c>
      <c r="B385">
        <v>6</v>
      </c>
      <c r="C385">
        <v>6</v>
      </c>
      <c r="D385">
        <v>1</v>
      </c>
      <c r="F385" t="s">
        <v>300</v>
      </c>
      <c r="G385" s="1">
        <v>0</v>
      </c>
      <c r="H385" s="1">
        <v>0</v>
      </c>
      <c r="I385" s="1">
        <v>0</v>
      </c>
    </row>
    <row r="386" spans="1:9" x14ac:dyDescent="0.25">
      <c r="A386">
        <v>2</v>
      </c>
      <c r="B386">
        <v>6</v>
      </c>
      <c r="C386">
        <v>6</v>
      </c>
      <c r="D386">
        <v>1</v>
      </c>
      <c r="E386" t="s">
        <v>301</v>
      </c>
      <c r="F386" t="s">
        <v>300</v>
      </c>
      <c r="G386" s="1">
        <v>0</v>
      </c>
      <c r="H386" s="1">
        <v>0</v>
      </c>
      <c r="I386" s="1">
        <v>0</v>
      </c>
    </row>
    <row r="387" spans="1:9" x14ac:dyDescent="0.25">
      <c r="A387">
        <v>2</v>
      </c>
      <c r="B387">
        <v>6</v>
      </c>
      <c r="C387">
        <v>6</v>
      </c>
      <c r="D387">
        <v>2</v>
      </c>
      <c r="F387" t="s">
        <v>302</v>
      </c>
      <c r="G387" s="1">
        <v>0</v>
      </c>
      <c r="H387" s="1">
        <v>0</v>
      </c>
      <c r="I387" s="1">
        <v>0</v>
      </c>
    </row>
    <row r="388" spans="1:9" x14ac:dyDescent="0.25">
      <c r="A388">
        <v>2</v>
      </c>
      <c r="B388">
        <v>6</v>
      </c>
      <c r="C388">
        <v>6</v>
      </c>
      <c r="D388">
        <v>2</v>
      </c>
      <c r="E388" t="s">
        <v>301</v>
      </c>
      <c r="F388" t="s">
        <v>302</v>
      </c>
      <c r="G388" s="1">
        <v>0</v>
      </c>
      <c r="H388" s="1">
        <v>0</v>
      </c>
      <c r="I388" s="1">
        <v>0</v>
      </c>
    </row>
    <row r="389" spans="1:9" x14ac:dyDescent="0.25">
      <c r="A389">
        <v>2</v>
      </c>
      <c r="B389">
        <v>6</v>
      </c>
      <c r="C389">
        <v>7</v>
      </c>
      <c r="F389" t="s">
        <v>303</v>
      </c>
      <c r="G389" s="1">
        <v>0</v>
      </c>
      <c r="H389" s="1">
        <v>0</v>
      </c>
      <c r="I389" s="1">
        <v>0</v>
      </c>
    </row>
    <row r="390" spans="1:9" x14ac:dyDescent="0.25">
      <c r="A390">
        <v>2</v>
      </c>
      <c r="B390">
        <v>6</v>
      </c>
      <c r="C390">
        <v>7</v>
      </c>
      <c r="D390">
        <v>1</v>
      </c>
      <c r="F390" t="s">
        <v>304</v>
      </c>
      <c r="G390" s="1">
        <v>0</v>
      </c>
      <c r="H390" s="1">
        <v>0</v>
      </c>
      <c r="I390" s="1">
        <v>0</v>
      </c>
    </row>
    <row r="391" spans="1:9" x14ac:dyDescent="0.25">
      <c r="A391">
        <v>2</v>
      </c>
      <c r="B391">
        <v>6</v>
      </c>
      <c r="C391">
        <v>7</v>
      </c>
      <c r="D391">
        <v>1</v>
      </c>
      <c r="E391" t="s">
        <v>12</v>
      </c>
      <c r="F391" t="s">
        <v>304</v>
      </c>
      <c r="G391" s="1">
        <v>0</v>
      </c>
      <c r="H391" s="1">
        <v>0</v>
      </c>
      <c r="I391" s="1">
        <v>0</v>
      </c>
    </row>
    <row r="392" spans="1:9" x14ac:dyDescent="0.25">
      <c r="A392">
        <v>2</v>
      </c>
      <c r="B392">
        <v>6</v>
      </c>
      <c r="C392">
        <v>7</v>
      </c>
      <c r="D392">
        <v>2</v>
      </c>
      <c r="F392" t="s">
        <v>305</v>
      </c>
      <c r="G392" s="1">
        <v>0</v>
      </c>
      <c r="H392" s="1">
        <v>0</v>
      </c>
      <c r="I392" s="1">
        <v>0</v>
      </c>
    </row>
    <row r="393" spans="1:9" x14ac:dyDescent="0.25">
      <c r="A393">
        <v>2</v>
      </c>
      <c r="B393">
        <v>6</v>
      </c>
      <c r="C393">
        <v>7</v>
      </c>
      <c r="D393">
        <v>2</v>
      </c>
      <c r="E393" t="s">
        <v>12</v>
      </c>
      <c r="F393" t="s">
        <v>305</v>
      </c>
      <c r="G393" s="1">
        <v>0</v>
      </c>
      <c r="H393" s="1">
        <v>0</v>
      </c>
      <c r="I393" s="1">
        <v>0</v>
      </c>
    </row>
    <row r="394" spans="1:9" x14ac:dyDescent="0.25">
      <c r="A394">
        <v>2</v>
      </c>
      <c r="B394">
        <v>6</v>
      </c>
      <c r="C394">
        <v>7</v>
      </c>
      <c r="D394">
        <v>3</v>
      </c>
      <c r="F394" t="s">
        <v>306</v>
      </c>
      <c r="G394" s="1">
        <v>0</v>
      </c>
      <c r="H394" s="1">
        <v>0</v>
      </c>
      <c r="I394" s="1">
        <v>0</v>
      </c>
    </row>
    <row r="395" spans="1:9" x14ac:dyDescent="0.25">
      <c r="A395">
        <v>2</v>
      </c>
      <c r="B395">
        <v>6</v>
      </c>
      <c r="C395">
        <v>7</v>
      </c>
      <c r="D395">
        <v>3</v>
      </c>
      <c r="E395" t="s">
        <v>12</v>
      </c>
      <c r="F395" t="s">
        <v>306</v>
      </c>
      <c r="G395" s="1">
        <v>0</v>
      </c>
      <c r="H395" s="1">
        <v>0</v>
      </c>
      <c r="I395" s="1">
        <v>0</v>
      </c>
    </row>
    <row r="396" spans="1:9" x14ac:dyDescent="0.25">
      <c r="A396">
        <v>2</v>
      </c>
      <c r="B396">
        <v>6</v>
      </c>
      <c r="C396">
        <v>7</v>
      </c>
      <c r="D396">
        <v>4</v>
      </c>
      <c r="F396" t="s">
        <v>307</v>
      </c>
      <c r="G396" s="1">
        <v>0</v>
      </c>
      <c r="H396" s="1">
        <v>0</v>
      </c>
      <c r="I396" s="1">
        <v>0</v>
      </c>
    </row>
    <row r="397" spans="1:9" x14ac:dyDescent="0.25">
      <c r="A397">
        <v>2</v>
      </c>
      <c r="B397">
        <v>6</v>
      </c>
      <c r="C397">
        <v>7</v>
      </c>
      <c r="D397">
        <v>4</v>
      </c>
      <c r="E397" t="s">
        <v>12</v>
      </c>
      <c r="F397" t="s">
        <v>307</v>
      </c>
      <c r="G397" s="1">
        <v>0</v>
      </c>
      <c r="H397" s="1">
        <v>0</v>
      </c>
      <c r="I397" s="1">
        <v>0</v>
      </c>
    </row>
    <row r="398" spans="1:9" x14ac:dyDescent="0.25">
      <c r="A398">
        <v>2</v>
      </c>
      <c r="B398">
        <v>6</v>
      </c>
      <c r="C398">
        <v>7</v>
      </c>
      <c r="D398">
        <v>5</v>
      </c>
      <c r="F398" t="s">
        <v>308</v>
      </c>
      <c r="G398" s="1">
        <v>0</v>
      </c>
      <c r="H398" s="1">
        <v>0</v>
      </c>
      <c r="I398" s="1">
        <v>0</v>
      </c>
    </row>
    <row r="399" spans="1:9" x14ac:dyDescent="0.25">
      <c r="A399">
        <v>2</v>
      </c>
      <c r="B399">
        <v>6</v>
      </c>
      <c r="C399">
        <v>7</v>
      </c>
      <c r="D399">
        <v>5</v>
      </c>
      <c r="E399" t="s">
        <v>12</v>
      </c>
      <c r="F399" t="s">
        <v>308</v>
      </c>
      <c r="G399" s="1">
        <v>0</v>
      </c>
      <c r="H399" s="1">
        <v>0</v>
      </c>
      <c r="I399" s="1">
        <v>0</v>
      </c>
    </row>
    <row r="400" spans="1:9" x14ac:dyDescent="0.25">
      <c r="A400">
        <v>2</v>
      </c>
      <c r="B400">
        <v>6</v>
      </c>
      <c r="C400">
        <v>7</v>
      </c>
      <c r="D400">
        <v>6</v>
      </c>
      <c r="F400" t="s">
        <v>309</v>
      </c>
      <c r="G400" s="1">
        <v>0</v>
      </c>
      <c r="H400" s="1">
        <v>0</v>
      </c>
      <c r="I400" s="1">
        <v>0</v>
      </c>
    </row>
    <row r="401" spans="1:9" x14ac:dyDescent="0.25">
      <c r="A401">
        <v>2</v>
      </c>
      <c r="B401">
        <v>6</v>
      </c>
      <c r="C401">
        <v>7</v>
      </c>
      <c r="D401">
        <v>6</v>
      </c>
      <c r="E401" t="s">
        <v>12</v>
      </c>
      <c r="F401" t="s">
        <v>309</v>
      </c>
      <c r="G401" s="1">
        <v>0</v>
      </c>
      <c r="H401" s="1">
        <v>0</v>
      </c>
      <c r="I401" s="1">
        <v>0</v>
      </c>
    </row>
    <row r="402" spans="1:9" x14ac:dyDescent="0.25">
      <c r="A402">
        <v>2</v>
      </c>
      <c r="B402">
        <v>6</v>
      </c>
      <c r="C402">
        <v>7</v>
      </c>
      <c r="D402">
        <v>7</v>
      </c>
      <c r="F402" t="s">
        <v>310</v>
      </c>
      <c r="G402" s="1">
        <v>0</v>
      </c>
      <c r="H402" s="1">
        <v>0</v>
      </c>
      <c r="I402" s="1">
        <v>0</v>
      </c>
    </row>
    <row r="403" spans="1:9" x14ac:dyDescent="0.25">
      <c r="A403">
        <v>2</v>
      </c>
      <c r="B403">
        <v>6</v>
      </c>
      <c r="C403">
        <v>7</v>
      </c>
      <c r="D403">
        <v>7</v>
      </c>
      <c r="E403" t="s">
        <v>12</v>
      </c>
      <c r="F403" t="s">
        <v>310</v>
      </c>
      <c r="G403" s="1">
        <v>0</v>
      </c>
      <c r="H403" s="1">
        <v>0</v>
      </c>
      <c r="I403" s="1">
        <v>0</v>
      </c>
    </row>
    <row r="404" spans="1:9" x14ac:dyDescent="0.25">
      <c r="A404">
        <v>2</v>
      </c>
      <c r="B404">
        <v>6</v>
      </c>
      <c r="C404">
        <v>7</v>
      </c>
      <c r="D404">
        <v>8</v>
      </c>
      <c r="F404" t="s">
        <v>311</v>
      </c>
      <c r="G404" s="1">
        <v>0</v>
      </c>
      <c r="H404" s="1">
        <v>0</v>
      </c>
      <c r="I404" s="1">
        <v>0</v>
      </c>
    </row>
    <row r="405" spans="1:9" x14ac:dyDescent="0.25">
      <c r="A405">
        <v>2</v>
      </c>
      <c r="B405">
        <v>6</v>
      </c>
      <c r="C405">
        <v>7</v>
      </c>
      <c r="D405">
        <v>8</v>
      </c>
      <c r="E405" t="s">
        <v>12</v>
      </c>
      <c r="F405" t="s">
        <v>311</v>
      </c>
      <c r="G405" s="1">
        <v>0</v>
      </c>
      <c r="H405" s="1">
        <v>0</v>
      </c>
      <c r="I405" s="1">
        <v>0</v>
      </c>
    </row>
    <row r="406" spans="1:9" x14ac:dyDescent="0.25">
      <c r="A406">
        <v>2</v>
      </c>
      <c r="B406">
        <v>6</v>
      </c>
      <c r="C406">
        <v>7</v>
      </c>
      <c r="D406">
        <v>9</v>
      </c>
      <c r="F406" t="s">
        <v>312</v>
      </c>
      <c r="G406" s="1">
        <v>0</v>
      </c>
      <c r="H406" s="1">
        <v>0</v>
      </c>
      <c r="I406" s="1">
        <v>0</v>
      </c>
    </row>
    <row r="407" spans="1:9" x14ac:dyDescent="0.25">
      <c r="A407">
        <v>2</v>
      </c>
      <c r="B407">
        <v>6</v>
      </c>
      <c r="C407">
        <v>7</v>
      </c>
      <c r="D407">
        <v>9</v>
      </c>
      <c r="E407" t="s">
        <v>12</v>
      </c>
      <c r="F407" t="s">
        <v>312</v>
      </c>
      <c r="G407" s="1">
        <v>0</v>
      </c>
      <c r="H407" s="1">
        <v>0</v>
      </c>
      <c r="I407" s="1">
        <v>0</v>
      </c>
    </row>
    <row r="408" spans="1:9" x14ac:dyDescent="0.25">
      <c r="A408">
        <v>2</v>
      </c>
      <c r="B408">
        <v>6</v>
      </c>
      <c r="C408">
        <v>8</v>
      </c>
      <c r="F408" t="s">
        <v>313</v>
      </c>
      <c r="G408" s="1">
        <v>0</v>
      </c>
      <c r="H408" s="1">
        <v>0</v>
      </c>
      <c r="I408" s="1">
        <v>0</v>
      </c>
    </row>
    <row r="409" spans="1:9" x14ac:dyDescent="0.25">
      <c r="A409">
        <v>2</v>
      </c>
      <c r="B409">
        <v>6</v>
      </c>
      <c r="C409">
        <v>8</v>
      </c>
      <c r="D409">
        <v>1</v>
      </c>
      <c r="F409" t="s">
        <v>314</v>
      </c>
      <c r="G409" s="1">
        <v>0</v>
      </c>
      <c r="H409" s="1">
        <v>0</v>
      </c>
      <c r="I409" s="1">
        <v>0</v>
      </c>
    </row>
    <row r="410" spans="1:9" x14ac:dyDescent="0.25">
      <c r="A410">
        <v>2</v>
      </c>
      <c r="B410">
        <v>6</v>
      </c>
      <c r="C410">
        <v>8</v>
      </c>
      <c r="D410">
        <v>1</v>
      </c>
      <c r="E410" t="s">
        <v>12</v>
      </c>
      <c r="F410" t="s">
        <v>314</v>
      </c>
      <c r="G410" s="1">
        <v>0</v>
      </c>
      <c r="H410" s="1">
        <v>0</v>
      </c>
      <c r="I410" s="1">
        <v>0</v>
      </c>
    </row>
    <row r="411" spans="1:9" x14ac:dyDescent="0.25">
      <c r="A411">
        <v>2</v>
      </c>
      <c r="B411">
        <v>6</v>
      </c>
      <c r="C411">
        <v>8</v>
      </c>
      <c r="D411">
        <v>2</v>
      </c>
      <c r="F411" t="s">
        <v>315</v>
      </c>
      <c r="G411" s="1">
        <v>0</v>
      </c>
      <c r="H411" s="1">
        <v>0</v>
      </c>
      <c r="I411" s="1">
        <v>0</v>
      </c>
    </row>
    <row r="412" spans="1:9" x14ac:dyDescent="0.25">
      <c r="A412">
        <v>2</v>
      </c>
      <c r="B412">
        <v>6</v>
      </c>
      <c r="C412">
        <v>8</v>
      </c>
      <c r="D412">
        <v>2</v>
      </c>
      <c r="E412" t="s">
        <v>12</v>
      </c>
      <c r="F412" t="s">
        <v>315</v>
      </c>
      <c r="G412" s="1">
        <v>0</v>
      </c>
      <c r="H412" s="1">
        <v>0</v>
      </c>
      <c r="I412" s="1">
        <v>0</v>
      </c>
    </row>
    <row r="413" spans="1:9" x14ac:dyDescent="0.25">
      <c r="A413">
        <v>2</v>
      </c>
      <c r="B413">
        <v>6</v>
      </c>
      <c r="C413">
        <v>8</v>
      </c>
      <c r="D413">
        <v>3</v>
      </c>
      <c r="F413" t="s">
        <v>316</v>
      </c>
      <c r="G413" s="1">
        <v>0</v>
      </c>
      <c r="H413" s="1">
        <v>0</v>
      </c>
      <c r="I413" s="1">
        <v>0</v>
      </c>
    </row>
    <row r="414" spans="1:9" x14ac:dyDescent="0.25">
      <c r="A414">
        <v>2</v>
      </c>
      <c r="B414">
        <v>6</v>
      </c>
      <c r="C414">
        <v>8</v>
      </c>
      <c r="D414">
        <v>3</v>
      </c>
      <c r="E414" t="s">
        <v>12</v>
      </c>
      <c r="F414" t="s">
        <v>317</v>
      </c>
      <c r="G414" s="1">
        <v>0</v>
      </c>
      <c r="H414" s="1">
        <v>0</v>
      </c>
      <c r="I414" s="1">
        <v>0</v>
      </c>
    </row>
    <row r="415" spans="1:9" x14ac:dyDescent="0.25">
      <c r="A415">
        <v>2</v>
      </c>
      <c r="B415">
        <v>6</v>
      </c>
      <c r="C415">
        <v>8</v>
      </c>
      <c r="D415">
        <v>3</v>
      </c>
      <c r="E415" t="s">
        <v>14</v>
      </c>
      <c r="F415" t="s">
        <v>318</v>
      </c>
      <c r="G415" s="1">
        <v>0</v>
      </c>
      <c r="H415" s="1">
        <v>0</v>
      </c>
      <c r="I415" s="1">
        <v>0</v>
      </c>
    </row>
    <row r="416" spans="1:9" x14ac:dyDescent="0.25">
      <c r="A416">
        <v>2</v>
      </c>
      <c r="B416">
        <v>6</v>
      </c>
      <c r="C416">
        <v>8</v>
      </c>
      <c r="D416">
        <v>4</v>
      </c>
      <c r="F416" t="s">
        <v>319</v>
      </c>
      <c r="G416" s="1">
        <v>0</v>
      </c>
      <c r="H416" s="1">
        <v>0</v>
      </c>
      <c r="I416" s="1">
        <v>0</v>
      </c>
    </row>
    <row r="417" spans="1:9" x14ac:dyDescent="0.25">
      <c r="A417">
        <v>2</v>
      </c>
      <c r="B417">
        <v>6</v>
      </c>
      <c r="C417">
        <v>8</v>
      </c>
      <c r="D417">
        <v>4</v>
      </c>
      <c r="E417" t="s">
        <v>12</v>
      </c>
      <c r="F417" t="s">
        <v>319</v>
      </c>
      <c r="G417" s="1">
        <v>0</v>
      </c>
      <c r="H417" s="1">
        <v>0</v>
      </c>
      <c r="I417" s="1">
        <v>0</v>
      </c>
    </row>
    <row r="418" spans="1:9" x14ac:dyDescent="0.25">
      <c r="A418">
        <v>2</v>
      </c>
      <c r="B418">
        <v>6</v>
      </c>
      <c r="C418">
        <v>8</v>
      </c>
      <c r="D418">
        <v>5</v>
      </c>
      <c r="F418" t="s">
        <v>320</v>
      </c>
      <c r="G418" s="1">
        <v>0</v>
      </c>
      <c r="H418" s="1">
        <v>0</v>
      </c>
      <c r="I418" s="1">
        <v>0</v>
      </c>
    </row>
    <row r="419" spans="1:9" x14ac:dyDescent="0.25">
      <c r="A419">
        <v>2</v>
      </c>
      <c r="B419">
        <v>6</v>
      </c>
      <c r="C419">
        <v>8</v>
      </c>
      <c r="D419">
        <v>5</v>
      </c>
      <c r="E419" t="s">
        <v>12</v>
      </c>
      <c r="F419" t="s">
        <v>320</v>
      </c>
      <c r="G419" s="1">
        <v>0</v>
      </c>
      <c r="H419" s="1">
        <v>0</v>
      </c>
      <c r="I419" s="1">
        <v>0</v>
      </c>
    </row>
    <row r="420" spans="1:9" x14ac:dyDescent="0.25">
      <c r="A420">
        <v>2</v>
      </c>
      <c r="B420">
        <v>6</v>
      </c>
      <c r="C420">
        <v>8</v>
      </c>
      <c r="D420">
        <v>6</v>
      </c>
      <c r="F420" t="s">
        <v>321</v>
      </c>
      <c r="G420" s="1">
        <v>0</v>
      </c>
      <c r="H420" s="1">
        <v>0</v>
      </c>
      <c r="I420" s="1">
        <v>0</v>
      </c>
    </row>
    <row r="421" spans="1:9" x14ac:dyDescent="0.25">
      <c r="A421">
        <v>2</v>
      </c>
      <c r="B421">
        <v>6</v>
      </c>
      <c r="C421">
        <v>8</v>
      </c>
      <c r="D421">
        <v>6</v>
      </c>
      <c r="E421" t="s">
        <v>12</v>
      </c>
      <c r="F421" t="s">
        <v>321</v>
      </c>
      <c r="G421" s="1">
        <v>0</v>
      </c>
      <c r="H421" s="1">
        <v>0</v>
      </c>
      <c r="I421" s="1">
        <v>0</v>
      </c>
    </row>
    <row r="422" spans="1:9" x14ac:dyDescent="0.25">
      <c r="A422">
        <v>2</v>
      </c>
      <c r="B422">
        <v>6</v>
      </c>
      <c r="C422">
        <v>8</v>
      </c>
      <c r="D422">
        <v>7</v>
      </c>
      <c r="F422" t="s">
        <v>322</v>
      </c>
      <c r="G422" s="1">
        <v>0</v>
      </c>
      <c r="H422" s="1">
        <v>0</v>
      </c>
      <c r="I422" s="1">
        <v>0</v>
      </c>
    </row>
    <row r="423" spans="1:9" x14ac:dyDescent="0.25">
      <c r="A423">
        <v>2</v>
      </c>
      <c r="B423">
        <v>6</v>
      </c>
      <c r="C423">
        <v>8</v>
      </c>
      <c r="D423">
        <v>7</v>
      </c>
      <c r="E423" t="s">
        <v>12</v>
      </c>
      <c r="F423" t="s">
        <v>322</v>
      </c>
      <c r="G423" s="1">
        <v>0</v>
      </c>
      <c r="H423" s="1">
        <v>0</v>
      </c>
      <c r="I423" s="1">
        <v>0</v>
      </c>
    </row>
    <row r="424" spans="1:9" x14ac:dyDescent="0.25">
      <c r="A424">
        <v>2</v>
      </c>
      <c r="B424">
        <v>6</v>
      </c>
      <c r="C424">
        <v>8</v>
      </c>
      <c r="D424">
        <v>8</v>
      </c>
      <c r="F424" t="s">
        <v>323</v>
      </c>
      <c r="G424" s="1">
        <v>0</v>
      </c>
      <c r="H424" s="1">
        <v>0</v>
      </c>
      <c r="I424" s="1">
        <v>0</v>
      </c>
    </row>
    <row r="425" spans="1:9" x14ac:dyDescent="0.25">
      <c r="A425">
        <v>2</v>
      </c>
      <c r="B425">
        <v>6</v>
      </c>
      <c r="C425">
        <v>8</v>
      </c>
      <c r="D425">
        <v>8</v>
      </c>
      <c r="E425" t="s">
        <v>324</v>
      </c>
      <c r="F425" t="s">
        <v>325</v>
      </c>
      <c r="G425" s="1">
        <v>0</v>
      </c>
      <c r="H425" s="1">
        <v>0</v>
      </c>
      <c r="I425" s="1">
        <v>0</v>
      </c>
    </row>
    <row r="426" spans="1:9" x14ac:dyDescent="0.25">
      <c r="A426">
        <v>2</v>
      </c>
      <c r="B426">
        <v>6</v>
      </c>
      <c r="C426">
        <v>8</v>
      </c>
      <c r="D426">
        <v>8</v>
      </c>
      <c r="E426" t="s">
        <v>326</v>
      </c>
      <c r="F426" t="s">
        <v>327</v>
      </c>
      <c r="G426" s="1">
        <v>0</v>
      </c>
      <c r="H426" s="1">
        <v>0</v>
      </c>
      <c r="I426" s="1">
        <v>0</v>
      </c>
    </row>
    <row r="427" spans="1:9" x14ac:dyDescent="0.25">
      <c r="A427">
        <v>2</v>
      </c>
      <c r="B427">
        <v>6</v>
      </c>
      <c r="C427">
        <v>8</v>
      </c>
      <c r="D427">
        <v>8</v>
      </c>
      <c r="E427" t="s">
        <v>328</v>
      </c>
      <c r="F427" t="s">
        <v>329</v>
      </c>
      <c r="G427" s="1">
        <v>0</v>
      </c>
      <c r="H427" s="1">
        <v>0</v>
      </c>
      <c r="I427" s="1">
        <v>0</v>
      </c>
    </row>
    <row r="428" spans="1:9" x14ac:dyDescent="0.25">
      <c r="A428">
        <v>2</v>
      </c>
      <c r="B428">
        <v>6</v>
      </c>
      <c r="C428">
        <v>8</v>
      </c>
      <c r="D428">
        <v>9</v>
      </c>
      <c r="F428" t="s">
        <v>330</v>
      </c>
      <c r="G428" s="1">
        <v>0</v>
      </c>
      <c r="H428" s="1">
        <v>0</v>
      </c>
      <c r="I428" s="1">
        <v>0</v>
      </c>
    </row>
    <row r="429" spans="1:9" x14ac:dyDescent="0.25">
      <c r="A429">
        <v>2</v>
      </c>
      <c r="B429">
        <v>6</v>
      </c>
      <c r="C429">
        <v>8</v>
      </c>
      <c r="D429">
        <v>9</v>
      </c>
      <c r="E429" t="s">
        <v>301</v>
      </c>
      <c r="F429" t="s">
        <v>330</v>
      </c>
      <c r="G429" s="1">
        <v>0</v>
      </c>
      <c r="H429" s="1">
        <v>0</v>
      </c>
      <c r="I429" s="1">
        <v>0</v>
      </c>
    </row>
    <row r="430" spans="1:9" x14ac:dyDescent="0.25">
      <c r="A430">
        <v>2</v>
      </c>
      <c r="B430">
        <v>6</v>
      </c>
      <c r="C430">
        <v>9</v>
      </c>
      <c r="F430" t="s">
        <v>331</v>
      </c>
      <c r="G430" s="1">
        <v>0</v>
      </c>
      <c r="H430" s="1">
        <v>0</v>
      </c>
      <c r="I430" s="1">
        <v>0</v>
      </c>
    </row>
    <row r="431" spans="1:9" x14ac:dyDescent="0.25">
      <c r="A431">
        <v>2</v>
      </c>
      <c r="B431">
        <v>6</v>
      </c>
      <c r="C431">
        <v>9</v>
      </c>
      <c r="D431">
        <v>1</v>
      </c>
      <c r="F431" t="s">
        <v>332</v>
      </c>
      <c r="G431" s="1">
        <v>0</v>
      </c>
      <c r="H431" s="1">
        <v>0</v>
      </c>
      <c r="I431" s="1">
        <v>0</v>
      </c>
    </row>
    <row r="432" spans="1:9" x14ac:dyDescent="0.25">
      <c r="A432">
        <v>2</v>
      </c>
      <c r="B432">
        <v>6</v>
      </c>
      <c r="C432">
        <v>9</v>
      </c>
      <c r="D432">
        <v>1</v>
      </c>
      <c r="E432" t="s">
        <v>12</v>
      </c>
      <c r="F432" t="s">
        <v>332</v>
      </c>
      <c r="G432" s="1">
        <v>0</v>
      </c>
      <c r="H432" s="1">
        <v>0</v>
      </c>
      <c r="I432" s="1">
        <v>0</v>
      </c>
    </row>
    <row r="433" spans="1:9" x14ac:dyDescent="0.25">
      <c r="A433">
        <v>2</v>
      </c>
      <c r="B433">
        <v>6</v>
      </c>
      <c r="C433">
        <v>9</v>
      </c>
      <c r="D433">
        <v>1</v>
      </c>
      <c r="E433" t="s">
        <v>14</v>
      </c>
      <c r="F433" t="s">
        <v>333</v>
      </c>
      <c r="G433" s="1">
        <v>0</v>
      </c>
      <c r="H433" s="1">
        <v>0</v>
      </c>
      <c r="I433" s="1">
        <v>0</v>
      </c>
    </row>
    <row r="434" spans="1:9" x14ac:dyDescent="0.25">
      <c r="A434">
        <v>2</v>
      </c>
      <c r="B434">
        <v>6</v>
      </c>
      <c r="C434">
        <v>9</v>
      </c>
      <c r="D434">
        <v>2</v>
      </c>
      <c r="F434" t="s">
        <v>334</v>
      </c>
      <c r="G434" s="1">
        <v>0</v>
      </c>
      <c r="H434" s="1">
        <v>0</v>
      </c>
      <c r="I434" s="1">
        <v>0</v>
      </c>
    </row>
    <row r="435" spans="1:9" x14ac:dyDescent="0.25">
      <c r="A435">
        <v>2</v>
      </c>
      <c r="B435">
        <v>6</v>
      </c>
      <c r="C435">
        <v>9</v>
      </c>
      <c r="D435">
        <v>2</v>
      </c>
      <c r="E435" t="s">
        <v>12</v>
      </c>
      <c r="F435" t="s">
        <v>334</v>
      </c>
      <c r="G435" s="1">
        <v>0</v>
      </c>
      <c r="H435" s="1">
        <v>0</v>
      </c>
      <c r="I435" s="1">
        <v>0</v>
      </c>
    </row>
    <row r="436" spans="1:9" x14ac:dyDescent="0.25">
      <c r="A436">
        <v>2</v>
      </c>
      <c r="B436">
        <v>6</v>
      </c>
      <c r="C436">
        <v>9</v>
      </c>
      <c r="D436">
        <v>2</v>
      </c>
      <c r="E436" t="s">
        <v>14</v>
      </c>
      <c r="F436" t="s">
        <v>335</v>
      </c>
      <c r="G436" s="1">
        <v>0</v>
      </c>
      <c r="H436" s="1">
        <v>0</v>
      </c>
      <c r="I436" s="1">
        <v>0</v>
      </c>
    </row>
    <row r="437" spans="1:9" x14ac:dyDescent="0.25">
      <c r="A437">
        <v>2</v>
      </c>
      <c r="B437">
        <v>6</v>
      </c>
      <c r="C437">
        <v>9</v>
      </c>
      <c r="D437">
        <v>3</v>
      </c>
      <c r="F437" t="s">
        <v>336</v>
      </c>
      <c r="G437" s="1">
        <v>0</v>
      </c>
      <c r="H437" s="1">
        <v>0</v>
      </c>
      <c r="I437" s="1">
        <v>0</v>
      </c>
    </row>
    <row r="438" spans="1:9" x14ac:dyDescent="0.25">
      <c r="A438">
        <v>2</v>
      </c>
      <c r="B438">
        <v>6</v>
      </c>
      <c r="C438">
        <v>9</v>
      </c>
      <c r="D438">
        <v>3</v>
      </c>
      <c r="E438" t="s">
        <v>12</v>
      </c>
      <c r="F438" t="s">
        <v>336</v>
      </c>
      <c r="G438" s="1">
        <v>0</v>
      </c>
      <c r="H438" s="1">
        <v>0</v>
      </c>
      <c r="I438" s="1">
        <v>0</v>
      </c>
    </row>
    <row r="439" spans="1:9" x14ac:dyDescent="0.25">
      <c r="A439">
        <v>2</v>
      </c>
      <c r="B439">
        <v>6</v>
      </c>
      <c r="C439">
        <v>9</v>
      </c>
      <c r="D439">
        <v>4</v>
      </c>
      <c r="F439" t="s">
        <v>337</v>
      </c>
      <c r="G439" s="1">
        <v>0</v>
      </c>
      <c r="H439" s="1">
        <v>0</v>
      </c>
      <c r="I439" s="1">
        <v>0</v>
      </c>
    </row>
    <row r="440" spans="1:9" x14ac:dyDescent="0.25">
      <c r="A440">
        <v>2</v>
      </c>
      <c r="B440">
        <v>6</v>
      </c>
      <c r="C440">
        <v>9</v>
      </c>
      <c r="D440">
        <v>4</v>
      </c>
      <c r="E440" t="s">
        <v>12</v>
      </c>
      <c r="F440" t="s">
        <v>337</v>
      </c>
      <c r="G440" s="1">
        <v>0</v>
      </c>
      <c r="H440" s="1">
        <v>0</v>
      </c>
      <c r="I440" s="1">
        <v>0</v>
      </c>
    </row>
    <row r="441" spans="1:9" x14ac:dyDescent="0.25">
      <c r="A441">
        <v>2</v>
      </c>
      <c r="B441">
        <v>6</v>
      </c>
      <c r="C441">
        <v>9</v>
      </c>
      <c r="D441">
        <v>5</v>
      </c>
      <c r="F441" t="s">
        <v>338</v>
      </c>
      <c r="G441" s="1">
        <v>0</v>
      </c>
      <c r="H441" s="1">
        <v>0</v>
      </c>
      <c r="I441" s="1">
        <v>0</v>
      </c>
    </row>
    <row r="442" spans="1:9" x14ac:dyDescent="0.25">
      <c r="A442">
        <v>2</v>
      </c>
      <c r="B442">
        <v>6</v>
      </c>
      <c r="C442">
        <v>9</v>
      </c>
      <c r="D442">
        <v>5</v>
      </c>
      <c r="E442" t="s">
        <v>12</v>
      </c>
      <c r="F442" t="s">
        <v>339</v>
      </c>
      <c r="G442" s="1">
        <v>0</v>
      </c>
      <c r="H442" s="1">
        <v>0</v>
      </c>
      <c r="I442" s="1">
        <v>0</v>
      </c>
    </row>
    <row r="443" spans="1:9" x14ac:dyDescent="0.25">
      <c r="A443">
        <v>2</v>
      </c>
      <c r="B443">
        <v>6</v>
      </c>
      <c r="C443">
        <v>9</v>
      </c>
      <c r="D443">
        <v>5</v>
      </c>
      <c r="E443" t="s">
        <v>14</v>
      </c>
      <c r="F443" t="s">
        <v>340</v>
      </c>
      <c r="G443" s="1">
        <v>0</v>
      </c>
      <c r="H443" s="1">
        <v>0</v>
      </c>
      <c r="I443" s="1">
        <v>0</v>
      </c>
    </row>
    <row r="444" spans="1:9" x14ac:dyDescent="0.25">
      <c r="A444">
        <v>2</v>
      </c>
      <c r="B444">
        <v>6</v>
      </c>
      <c r="C444">
        <v>9</v>
      </c>
      <c r="D444">
        <v>5</v>
      </c>
      <c r="E444" t="s">
        <v>16</v>
      </c>
      <c r="F444" t="s">
        <v>341</v>
      </c>
      <c r="G444" s="1">
        <v>0</v>
      </c>
      <c r="H444" s="1">
        <v>0</v>
      </c>
      <c r="I444" s="1">
        <v>0</v>
      </c>
    </row>
    <row r="445" spans="1:9" x14ac:dyDescent="0.25">
      <c r="A445">
        <v>2</v>
      </c>
      <c r="B445">
        <v>6</v>
      </c>
      <c r="C445">
        <v>9</v>
      </c>
      <c r="D445">
        <v>9</v>
      </c>
      <c r="F445" t="s">
        <v>342</v>
      </c>
      <c r="G445" s="1">
        <v>0</v>
      </c>
      <c r="H445" s="1">
        <v>0</v>
      </c>
      <c r="I445" s="1">
        <v>0</v>
      </c>
    </row>
    <row r="446" spans="1:9" x14ac:dyDescent="0.25">
      <c r="A446">
        <v>2</v>
      </c>
      <c r="B446">
        <v>6</v>
      </c>
      <c r="C446">
        <v>9</v>
      </c>
      <c r="D446">
        <v>9</v>
      </c>
      <c r="E446" t="s">
        <v>12</v>
      </c>
      <c r="F446" t="s">
        <v>342</v>
      </c>
      <c r="G446" s="1">
        <v>0</v>
      </c>
      <c r="H446" s="1">
        <v>0</v>
      </c>
      <c r="I446" s="1">
        <v>0</v>
      </c>
    </row>
    <row r="447" spans="1:9" x14ac:dyDescent="0.25">
      <c r="A447">
        <v>2</v>
      </c>
      <c r="B447">
        <v>7</v>
      </c>
      <c r="F447" t="s">
        <v>343</v>
      </c>
      <c r="G447" s="1">
        <v>0</v>
      </c>
      <c r="H447" s="1">
        <v>0</v>
      </c>
      <c r="I447" s="1">
        <v>0</v>
      </c>
    </row>
    <row r="448" spans="1:9" x14ac:dyDescent="0.25">
      <c r="A448">
        <v>2</v>
      </c>
      <c r="B448">
        <v>7</v>
      </c>
      <c r="C448">
        <v>1</v>
      </c>
      <c r="F448" t="s">
        <v>344</v>
      </c>
      <c r="G448" s="1">
        <v>0</v>
      </c>
      <c r="H448" s="1">
        <v>0</v>
      </c>
      <c r="I448" s="1">
        <v>0</v>
      </c>
    </row>
    <row r="449" spans="1:9" x14ac:dyDescent="0.25">
      <c r="A449">
        <v>2</v>
      </c>
      <c r="B449">
        <v>7</v>
      </c>
      <c r="C449">
        <v>1</v>
      </c>
      <c r="D449">
        <v>1</v>
      </c>
      <c r="F449" t="s">
        <v>345</v>
      </c>
      <c r="G449" s="1">
        <v>0</v>
      </c>
      <c r="H449" s="1">
        <v>0</v>
      </c>
      <c r="I449" s="1">
        <v>0</v>
      </c>
    </row>
    <row r="450" spans="1:9" x14ac:dyDescent="0.25">
      <c r="A450">
        <v>2</v>
      </c>
      <c r="B450">
        <v>7</v>
      </c>
      <c r="C450">
        <v>1</v>
      </c>
      <c r="D450">
        <v>1</v>
      </c>
      <c r="E450" t="s">
        <v>301</v>
      </c>
      <c r="F450" t="s">
        <v>345</v>
      </c>
      <c r="G450" s="1">
        <v>0</v>
      </c>
      <c r="H450" s="1">
        <v>0</v>
      </c>
      <c r="I450" s="1">
        <v>0</v>
      </c>
    </row>
    <row r="451" spans="1:9" x14ac:dyDescent="0.25">
      <c r="A451">
        <v>2</v>
      </c>
      <c r="B451">
        <v>7</v>
      </c>
      <c r="C451">
        <v>1</v>
      </c>
      <c r="D451">
        <v>2</v>
      </c>
      <c r="F451" t="s">
        <v>346</v>
      </c>
      <c r="G451" s="1">
        <v>0</v>
      </c>
      <c r="H451" s="1">
        <v>0</v>
      </c>
      <c r="I451" s="1">
        <v>0</v>
      </c>
    </row>
    <row r="452" spans="1:9" x14ac:dyDescent="0.25">
      <c r="A452">
        <v>2</v>
      </c>
      <c r="B452">
        <v>7</v>
      </c>
      <c r="C452">
        <v>1</v>
      </c>
      <c r="D452">
        <v>2</v>
      </c>
      <c r="E452" t="s">
        <v>301</v>
      </c>
      <c r="F452" t="s">
        <v>346</v>
      </c>
      <c r="G452" s="1">
        <v>0</v>
      </c>
      <c r="H452" s="1">
        <v>0</v>
      </c>
      <c r="I452" s="1">
        <v>0</v>
      </c>
    </row>
    <row r="453" spans="1:9" x14ac:dyDescent="0.25">
      <c r="A453">
        <v>2</v>
      </c>
      <c r="B453">
        <v>7</v>
      </c>
      <c r="C453">
        <v>1</v>
      </c>
      <c r="D453">
        <v>3</v>
      </c>
      <c r="F453" t="s">
        <v>347</v>
      </c>
      <c r="G453" s="1">
        <v>0</v>
      </c>
      <c r="H453" s="1">
        <v>0</v>
      </c>
      <c r="I453" s="1">
        <v>0</v>
      </c>
    </row>
    <row r="454" spans="1:9" x14ac:dyDescent="0.25">
      <c r="A454">
        <v>2</v>
      </c>
      <c r="B454">
        <v>7</v>
      </c>
      <c r="C454">
        <v>1</v>
      </c>
      <c r="D454">
        <v>3</v>
      </c>
      <c r="E454" t="s">
        <v>301</v>
      </c>
      <c r="F454" t="s">
        <v>347</v>
      </c>
      <c r="G454" s="1">
        <v>0</v>
      </c>
      <c r="H454" s="1">
        <v>0</v>
      </c>
      <c r="I454" s="1">
        <v>0</v>
      </c>
    </row>
    <row r="455" spans="1:9" x14ac:dyDescent="0.25">
      <c r="A455">
        <v>2</v>
      </c>
      <c r="B455">
        <v>7</v>
      </c>
      <c r="C455">
        <v>1</v>
      </c>
      <c r="D455">
        <v>4</v>
      </c>
      <c r="F455" t="s">
        <v>348</v>
      </c>
      <c r="G455" s="1">
        <v>0</v>
      </c>
      <c r="H455" s="1">
        <v>0</v>
      </c>
      <c r="I455" s="1">
        <v>0</v>
      </c>
    </row>
    <row r="456" spans="1:9" x14ac:dyDescent="0.25">
      <c r="A456">
        <v>2</v>
      </c>
      <c r="B456">
        <v>7</v>
      </c>
      <c r="C456">
        <v>1</v>
      </c>
      <c r="D456">
        <v>4</v>
      </c>
      <c r="E456" t="s">
        <v>301</v>
      </c>
      <c r="F456" t="s">
        <v>348</v>
      </c>
      <c r="G456" s="1">
        <v>0</v>
      </c>
      <c r="H456" s="1">
        <v>0</v>
      </c>
      <c r="I456" s="1">
        <v>0</v>
      </c>
    </row>
    <row r="457" spans="1:9" x14ac:dyDescent="0.25">
      <c r="A457">
        <v>2</v>
      </c>
      <c r="B457">
        <v>7</v>
      </c>
      <c r="C457">
        <v>2</v>
      </c>
      <c r="F457" t="s">
        <v>349</v>
      </c>
      <c r="G457" s="1">
        <v>0</v>
      </c>
      <c r="H457" s="1">
        <v>0</v>
      </c>
      <c r="I457" s="1">
        <v>0</v>
      </c>
    </row>
    <row r="458" spans="1:9" x14ac:dyDescent="0.25">
      <c r="A458">
        <v>2</v>
      </c>
      <c r="B458">
        <v>7</v>
      </c>
      <c r="C458">
        <v>2</v>
      </c>
      <c r="D458">
        <v>1</v>
      </c>
      <c r="F458" t="s">
        <v>350</v>
      </c>
      <c r="G458" s="1">
        <v>0</v>
      </c>
      <c r="H458" s="1">
        <v>0</v>
      </c>
      <c r="I458" s="1">
        <v>0</v>
      </c>
    </row>
    <row r="459" spans="1:9" x14ac:dyDescent="0.25">
      <c r="A459">
        <v>2</v>
      </c>
      <c r="B459">
        <v>7</v>
      </c>
      <c r="C459">
        <v>2</v>
      </c>
      <c r="D459">
        <v>1</v>
      </c>
      <c r="E459" t="s">
        <v>301</v>
      </c>
      <c r="F459" t="s">
        <v>350</v>
      </c>
      <c r="G459" s="1">
        <v>0</v>
      </c>
      <c r="H459" s="1">
        <v>0</v>
      </c>
      <c r="I459" s="1">
        <v>0</v>
      </c>
    </row>
    <row r="460" spans="1:9" x14ac:dyDescent="0.25">
      <c r="A460">
        <v>2</v>
      </c>
      <c r="B460">
        <v>7</v>
      </c>
      <c r="C460">
        <v>2</v>
      </c>
      <c r="D460">
        <v>2</v>
      </c>
      <c r="F460" t="s">
        <v>351</v>
      </c>
      <c r="G460" s="1">
        <v>0</v>
      </c>
      <c r="H460" s="1">
        <v>0</v>
      </c>
      <c r="I460" s="1">
        <v>0</v>
      </c>
    </row>
    <row r="461" spans="1:9" x14ac:dyDescent="0.25">
      <c r="A461">
        <v>2</v>
      </c>
      <c r="B461">
        <v>7</v>
      </c>
      <c r="C461">
        <v>2</v>
      </c>
      <c r="D461">
        <v>2</v>
      </c>
      <c r="E461" t="s">
        <v>301</v>
      </c>
      <c r="F461" t="s">
        <v>351</v>
      </c>
      <c r="G461" s="1">
        <v>0</v>
      </c>
      <c r="H461" s="1">
        <v>0</v>
      </c>
      <c r="I461" s="1">
        <v>0</v>
      </c>
    </row>
    <row r="462" spans="1:9" x14ac:dyDescent="0.25">
      <c r="A462">
        <v>2</v>
      </c>
      <c r="B462">
        <v>7</v>
      </c>
      <c r="C462">
        <v>2</v>
      </c>
      <c r="D462">
        <v>3</v>
      </c>
      <c r="F462" t="s">
        <v>352</v>
      </c>
      <c r="G462" s="1">
        <v>0</v>
      </c>
      <c r="H462" s="1">
        <v>0</v>
      </c>
      <c r="I462" s="1">
        <v>0</v>
      </c>
    </row>
    <row r="463" spans="1:9" x14ac:dyDescent="0.25">
      <c r="A463">
        <v>2</v>
      </c>
      <c r="B463">
        <v>7</v>
      </c>
      <c r="C463">
        <v>2</v>
      </c>
      <c r="D463">
        <v>3</v>
      </c>
      <c r="E463" t="s">
        <v>301</v>
      </c>
      <c r="F463" t="s">
        <v>352</v>
      </c>
      <c r="G463" s="1">
        <v>0</v>
      </c>
      <c r="H463" s="1">
        <v>0</v>
      </c>
      <c r="I463" s="1">
        <v>0</v>
      </c>
    </row>
    <row r="464" spans="1:9" x14ac:dyDescent="0.25">
      <c r="A464">
        <v>2</v>
      </c>
      <c r="B464">
        <v>7</v>
      </c>
      <c r="C464">
        <v>2</v>
      </c>
      <c r="D464">
        <v>4</v>
      </c>
      <c r="F464" t="s">
        <v>353</v>
      </c>
      <c r="G464" s="1">
        <v>0</v>
      </c>
      <c r="H464" s="1">
        <v>0</v>
      </c>
      <c r="I464" s="1">
        <v>0</v>
      </c>
    </row>
    <row r="465" spans="1:9" x14ac:dyDescent="0.25">
      <c r="A465">
        <v>2</v>
      </c>
      <c r="B465">
        <v>7</v>
      </c>
      <c r="C465">
        <v>2</v>
      </c>
      <c r="D465">
        <v>4</v>
      </c>
      <c r="E465" t="s">
        <v>301</v>
      </c>
      <c r="F465" t="s">
        <v>353</v>
      </c>
      <c r="G465" s="1">
        <v>0</v>
      </c>
      <c r="H465" s="1">
        <v>0</v>
      </c>
      <c r="I465" s="1">
        <v>0</v>
      </c>
    </row>
    <row r="466" spans="1:9" x14ac:dyDescent="0.25">
      <c r="A466">
        <v>2</v>
      </c>
      <c r="B466">
        <v>7</v>
      </c>
      <c r="C466">
        <v>2</v>
      </c>
      <c r="D466">
        <v>5</v>
      </c>
      <c r="F466" t="s">
        <v>354</v>
      </c>
      <c r="G466" s="1">
        <v>0</v>
      </c>
      <c r="H466" s="1">
        <v>0</v>
      </c>
      <c r="I466" s="1">
        <v>0</v>
      </c>
    </row>
    <row r="467" spans="1:9" x14ac:dyDescent="0.25">
      <c r="A467">
        <v>2</v>
      </c>
      <c r="B467">
        <v>7</v>
      </c>
      <c r="C467">
        <v>2</v>
      </c>
      <c r="D467">
        <v>5</v>
      </c>
      <c r="E467" t="s">
        <v>301</v>
      </c>
      <c r="F467" t="s">
        <v>354</v>
      </c>
      <c r="G467" s="1">
        <v>0</v>
      </c>
      <c r="H467" s="1">
        <v>0</v>
      </c>
      <c r="I467" s="1">
        <v>0</v>
      </c>
    </row>
    <row r="468" spans="1:9" x14ac:dyDescent="0.25">
      <c r="A468">
        <v>2</v>
      </c>
      <c r="B468">
        <v>7</v>
      </c>
      <c r="C468">
        <v>2</v>
      </c>
      <c r="D468">
        <v>6</v>
      </c>
      <c r="F468" t="s">
        <v>355</v>
      </c>
      <c r="G468" s="1">
        <v>0</v>
      </c>
      <c r="H468" s="1">
        <v>0</v>
      </c>
      <c r="I468" s="1">
        <v>0</v>
      </c>
    </row>
    <row r="469" spans="1:9" x14ac:dyDescent="0.25">
      <c r="A469">
        <v>2</v>
      </c>
      <c r="B469">
        <v>7</v>
      </c>
      <c r="C469">
        <v>2</v>
      </c>
      <c r="D469">
        <v>6</v>
      </c>
      <c r="E469" t="s">
        <v>301</v>
      </c>
      <c r="F469" t="s">
        <v>355</v>
      </c>
      <c r="G469" s="1">
        <v>0</v>
      </c>
      <c r="H469" s="1">
        <v>0</v>
      </c>
      <c r="I469" s="1">
        <v>0</v>
      </c>
    </row>
    <row r="470" spans="1:9" x14ac:dyDescent="0.25">
      <c r="A470">
        <v>2</v>
      </c>
      <c r="B470">
        <v>7</v>
      </c>
      <c r="C470">
        <v>2</v>
      </c>
      <c r="D470">
        <v>7</v>
      </c>
      <c r="F470" t="s">
        <v>356</v>
      </c>
      <c r="G470" s="1">
        <v>0</v>
      </c>
      <c r="H470" s="1">
        <v>0</v>
      </c>
      <c r="I470" s="1">
        <v>0</v>
      </c>
    </row>
    <row r="471" spans="1:9" x14ac:dyDescent="0.25">
      <c r="A471">
        <v>2</v>
      </c>
      <c r="B471">
        <v>7</v>
      </c>
      <c r="C471">
        <v>2</v>
      </c>
      <c r="D471">
        <v>7</v>
      </c>
      <c r="E471" t="s">
        <v>301</v>
      </c>
      <c r="F471" t="s">
        <v>356</v>
      </c>
      <c r="G471" s="1">
        <v>0</v>
      </c>
      <c r="H471" s="1">
        <v>0</v>
      </c>
      <c r="I471" s="1">
        <v>0</v>
      </c>
    </row>
    <row r="472" spans="1:9" x14ac:dyDescent="0.25">
      <c r="A472">
        <v>2</v>
      </c>
      <c r="B472">
        <v>7</v>
      </c>
      <c r="C472">
        <v>2</v>
      </c>
      <c r="D472">
        <v>8</v>
      </c>
      <c r="F472" t="s">
        <v>357</v>
      </c>
      <c r="G472" s="1">
        <v>0</v>
      </c>
      <c r="H472" s="1">
        <v>0</v>
      </c>
      <c r="I472" s="1">
        <v>0</v>
      </c>
    </row>
    <row r="473" spans="1:9" x14ac:dyDescent="0.25">
      <c r="A473">
        <v>2</v>
      </c>
      <c r="B473">
        <v>7</v>
      </c>
      <c r="C473">
        <v>2</v>
      </c>
      <c r="D473">
        <v>8</v>
      </c>
      <c r="E473" t="s">
        <v>301</v>
      </c>
      <c r="F473" t="s">
        <v>357</v>
      </c>
      <c r="G473" s="1">
        <v>0</v>
      </c>
      <c r="H473" s="1">
        <v>0</v>
      </c>
      <c r="I473" s="1">
        <v>0</v>
      </c>
    </row>
    <row r="474" spans="1:9" x14ac:dyDescent="0.25">
      <c r="A474">
        <v>2</v>
      </c>
      <c r="B474">
        <v>7</v>
      </c>
      <c r="C474">
        <v>2</v>
      </c>
      <c r="D474">
        <v>9</v>
      </c>
      <c r="F474" t="s">
        <v>358</v>
      </c>
      <c r="G474" s="1">
        <v>0</v>
      </c>
      <c r="H474" s="1">
        <v>0</v>
      </c>
      <c r="I474" s="1">
        <v>0</v>
      </c>
    </row>
    <row r="475" spans="1:9" x14ac:dyDescent="0.25">
      <c r="A475">
        <v>2</v>
      </c>
      <c r="B475">
        <v>7</v>
      </c>
      <c r="C475">
        <v>2</v>
      </c>
      <c r="D475">
        <v>9</v>
      </c>
      <c r="E475" t="s">
        <v>301</v>
      </c>
      <c r="F475" t="s">
        <v>358</v>
      </c>
      <c r="G475" s="1">
        <v>0</v>
      </c>
      <c r="H475" s="1">
        <v>0</v>
      </c>
      <c r="I475" s="1">
        <v>0</v>
      </c>
    </row>
    <row r="476" spans="1:9" x14ac:dyDescent="0.25">
      <c r="A476">
        <v>2</v>
      </c>
      <c r="B476">
        <v>7</v>
      </c>
      <c r="C476">
        <v>3</v>
      </c>
      <c r="F476" t="s">
        <v>359</v>
      </c>
      <c r="G476" s="1">
        <v>0</v>
      </c>
      <c r="H476" s="1">
        <v>0</v>
      </c>
      <c r="I476" s="1">
        <v>0</v>
      </c>
    </row>
    <row r="477" spans="1:9" x14ac:dyDescent="0.25">
      <c r="A477">
        <v>2</v>
      </c>
      <c r="B477">
        <v>7</v>
      </c>
      <c r="C477">
        <v>3</v>
      </c>
      <c r="D477">
        <v>1</v>
      </c>
      <c r="F477" t="s">
        <v>360</v>
      </c>
      <c r="G477" s="1">
        <v>0</v>
      </c>
      <c r="H477" s="1">
        <v>0</v>
      </c>
      <c r="I477" s="1">
        <v>0</v>
      </c>
    </row>
    <row r="478" spans="1:9" x14ac:dyDescent="0.25">
      <c r="A478">
        <v>2</v>
      </c>
      <c r="B478">
        <v>7</v>
      </c>
      <c r="C478">
        <v>3</v>
      </c>
      <c r="D478">
        <v>1</v>
      </c>
      <c r="E478" t="s">
        <v>301</v>
      </c>
      <c r="F478" t="s">
        <v>360</v>
      </c>
      <c r="G478" s="1">
        <v>0</v>
      </c>
      <c r="H478" s="1">
        <v>0</v>
      </c>
      <c r="I478" s="1">
        <v>0</v>
      </c>
    </row>
    <row r="479" spans="1:9" x14ac:dyDescent="0.25">
      <c r="A479">
        <v>2</v>
      </c>
      <c r="B479">
        <v>7</v>
      </c>
      <c r="C479">
        <v>3</v>
      </c>
      <c r="D479">
        <v>2</v>
      </c>
      <c r="F479" t="s">
        <v>361</v>
      </c>
      <c r="G479" s="1">
        <v>0</v>
      </c>
      <c r="H479" s="1">
        <v>0</v>
      </c>
      <c r="I479" s="1">
        <v>0</v>
      </c>
    </row>
    <row r="480" spans="1:9" x14ac:dyDescent="0.25">
      <c r="A480">
        <v>2</v>
      </c>
      <c r="B480">
        <v>7</v>
      </c>
      <c r="C480">
        <v>3</v>
      </c>
      <c r="D480">
        <v>2</v>
      </c>
      <c r="E480" t="s">
        <v>301</v>
      </c>
      <c r="F480" t="s">
        <v>361</v>
      </c>
      <c r="G480" s="1">
        <v>0</v>
      </c>
      <c r="H480" s="1">
        <v>0</v>
      </c>
      <c r="I480" s="1">
        <v>0</v>
      </c>
    </row>
    <row r="481" spans="1:9" x14ac:dyDescent="0.25">
      <c r="A481">
        <v>2</v>
      </c>
      <c r="B481">
        <v>7</v>
      </c>
      <c r="C481">
        <v>4</v>
      </c>
      <c r="F481" t="s">
        <v>362</v>
      </c>
      <c r="G481" s="1">
        <v>0</v>
      </c>
      <c r="H481" s="1">
        <v>0</v>
      </c>
      <c r="I481" s="1">
        <v>0</v>
      </c>
    </row>
    <row r="482" spans="1:9" x14ac:dyDescent="0.25">
      <c r="A482">
        <v>2</v>
      </c>
      <c r="B482">
        <v>7</v>
      </c>
      <c r="C482">
        <v>4</v>
      </c>
      <c r="D482">
        <v>1</v>
      </c>
      <c r="F482" t="s">
        <v>363</v>
      </c>
      <c r="G482" s="1">
        <v>0</v>
      </c>
      <c r="H482" s="1">
        <v>0</v>
      </c>
      <c r="I482" s="1">
        <v>0</v>
      </c>
    </row>
    <row r="483" spans="1:9" x14ac:dyDescent="0.25">
      <c r="A483">
        <v>2</v>
      </c>
      <c r="B483">
        <v>7</v>
      </c>
      <c r="C483">
        <v>4</v>
      </c>
      <c r="D483">
        <v>1</v>
      </c>
      <c r="E483" t="s">
        <v>301</v>
      </c>
      <c r="F483" t="s">
        <v>363</v>
      </c>
      <c r="G483" s="1">
        <v>0</v>
      </c>
      <c r="H483" s="1">
        <v>0</v>
      </c>
      <c r="I483" s="1">
        <v>0</v>
      </c>
    </row>
    <row r="484" spans="1:9" x14ac:dyDescent="0.25">
      <c r="A484">
        <v>2</v>
      </c>
      <c r="B484">
        <v>7</v>
      </c>
      <c r="C484">
        <v>4</v>
      </c>
      <c r="D484">
        <v>2</v>
      </c>
      <c r="F484" t="s">
        <v>364</v>
      </c>
      <c r="G484" s="1">
        <v>0</v>
      </c>
      <c r="H484" s="1">
        <v>0</v>
      </c>
      <c r="I484" s="1">
        <v>0</v>
      </c>
    </row>
    <row r="485" spans="1:9" x14ac:dyDescent="0.25">
      <c r="A485">
        <v>2</v>
      </c>
      <c r="B485">
        <v>7</v>
      </c>
      <c r="C485">
        <v>4</v>
      </c>
      <c r="D485">
        <v>2</v>
      </c>
      <c r="E485" t="s">
        <v>301</v>
      </c>
      <c r="F485" t="s">
        <v>364</v>
      </c>
      <c r="G485" s="1">
        <v>0</v>
      </c>
      <c r="H485" s="1">
        <v>0</v>
      </c>
      <c r="I485" s="1">
        <v>0</v>
      </c>
    </row>
  </sheetData>
  <mergeCells count="3">
    <mergeCell ref="A8:E8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PPGR8</vt:lpstr>
      <vt:lpstr>Planilla de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User</cp:lastModifiedBy>
  <cp:lastPrinted>2023-07-31T19:04:24Z</cp:lastPrinted>
  <dcterms:created xsi:type="dcterms:W3CDTF">2023-07-31T18:35:05Z</dcterms:created>
  <dcterms:modified xsi:type="dcterms:W3CDTF">2024-04-12T19:09:46Z</dcterms:modified>
</cp:coreProperties>
</file>