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Balanza MARZO 2026" sheetId="1" r:id="rId1"/>
  </sheets>
  <externalReferences>
    <externalReference r:id="rId2"/>
    <externalReference r:id="rId3"/>
  </externalReferences>
  <definedNames>
    <definedName name="ARA_Threshold">[1]Lead!$O$2</definedName>
    <definedName name="_xlnm.Print_Area" localSheetId="0">'Balanza MARZO 2026'!$B$25:$G$47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  <definedName name="_xlnm.Print_Titles" localSheetId="0">'Balanza MARZO 2026'!$1:$5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E44" i="1"/>
  <c r="E47" i="1" s="1"/>
  <c r="G43" i="1"/>
  <c r="H43" i="1" s="1"/>
  <c r="G42" i="1"/>
  <c r="H42" i="1" s="1"/>
  <c r="G41" i="1"/>
  <c r="G40" i="1"/>
  <c r="G39" i="1"/>
  <c r="H39" i="1" s="1"/>
  <c r="G38" i="1"/>
  <c r="G37" i="1"/>
  <c r="G36" i="1"/>
  <c r="G35" i="1"/>
  <c r="G34" i="1"/>
  <c r="G33" i="1"/>
  <c r="G32" i="1"/>
  <c r="G31" i="1"/>
  <c r="G47" i="1" s="1"/>
  <c r="G30" i="1"/>
  <c r="G29" i="1"/>
  <c r="G28" i="1"/>
  <c r="G27" i="1"/>
  <c r="G26" i="1"/>
  <c r="G25" i="1"/>
  <c r="G24" i="1"/>
  <c r="G23" i="1"/>
  <c r="H24" i="1" s="1"/>
  <c r="G22" i="1"/>
  <c r="G21" i="1"/>
  <c r="G20" i="1"/>
  <c r="G19" i="1"/>
  <c r="G18" i="1"/>
  <c r="G17" i="1"/>
  <c r="G16" i="1"/>
  <c r="G15" i="1"/>
  <c r="H16" i="1" s="1"/>
  <c r="G14" i="1"/>
  <c r="H14" i="1" s="1"/>
  <c r="G13" i="1"/>
  <c r="G12" i="1"/>
  <c r="G11" i="1"/>
  <c r="G10" i="1"/>
  <c r="G9" i="1"/>
  <c r="G8" i="1"/>
  <c r="G7" i="1"/>
  <c r="G44" i="1" s="1"/>
  <c r="H9" i="1" l="1"/>
</calcChain>
</file>

<file path=xl/sharedStrings.xml><?xml version="1.0" encoding="utf-8"?>
<sst xmlns="http://schemas.openxmlformats.org/spreadsheetml/2006/main" count="86" uniqueCount="86">
  <si>
    <t xml:space="preserve">SERVICIOS REGIONAL DE SALUD HIGUAMO </t>
  </si>
  <si>
    <t xml:space="preserve">BALANZA DE COMPROBACION </t>
  </si>
  <si>
    <t>Del ejercicio terminado de Marzo    2026</t>
  </si>
  <si>
    <t>(Valores en RD$)</t>
  </si>
  <si>
    <t>CUENTA</t>
  </si>
  <si>
    <t>CONCEPTO</t>
  </si>
  <si>
    <t>SALDO INICIAL</t>
  </si>
  <si>
    <t>DEBITO</t>
  </si>
  <si>
    <t>CREDITO</t>
  </si>
  <si>
    <t xml:space="preserve">BALANCE </t>
  </si>
  <si>
    <t>1101020702</t>
  </si>
  <si>
    <t> FONDO OPERATIVO # 110207192-4</t>
  </si>
  <si>
    <t>1101020704</t>
  </si>
  <si>
    <t>MANTENIMIENTO DE CLINICA #110207193-2</t>
  </si>
  <si>
    <t>1101020701</t>
  </si>
  <si>
    <t>VENTAS DE SERVICIOS (FONDOS SENASA) #110205793-0</t>
  </si>
  <si>
    <t>1104020998</t>
  </si>
  <si>
    <t>Otras Cuentas a Cobrar a Corto Plazo por Clasificar</t>
  </si>
  <si>
    <t>110601</t>
  </si>
  <si>
    <t>Existencia de Bienes de Cambios y Consumo</t>
  </si>
  <si>
    <t>110602</t>
  </si>
  <si>
    <t>Existencias de Productos Terminados y en Proceso</t>
  </si>
  <si>
    <t>1206010003</t>
  </si>
  <si>
    <t xml:space="preserve">Equipo de Transporte y Otros </t>
  </si>
  <si>
    <t>1206010005</t>
  </si>
  <si>
    <t xml:space="preserve">Equipos Médicos, Sanitarios y Muebles Oficinas </t>
  </si>
  <si>
    <t>2103010004</t>
  </si>
  <si>
    <t>Contribuciones a la Seguridad Social a Pagar</t>
  </si>
  <si>
    <t>2103060002</t>
  </si>
  <si>
    <t>Deducciones Personales a Pagar</t>
  </si>
  <si>
    <t>2103020002</t>
  </si>
  <si>
    <t>Proveedores Directos Externos a Pagar a Corto Plazo</t>
  </si>
  <si>
    <t>2298010003</t>
  </si>
  <si>
    <t>Provisión para Pagos de Bonificaciones</t>
  </si>
  <si>
    <t>2198020001</t>
  </si>
  <si>
    <t>Regalía Pascual por Pagar</t>
  </si>
  <si>
    <t>2103060001</t>
  </si>
  <si>
    <t>Retenciones Impositivas por Pagar</t>
  </si>
  <si>
    <t>3201</t>
  </si>
  <si>
    <t>Capital Institucional</t>
  </si>
  <si>
    <t>320301</t>
  </si>
  <si>
    <t>Resultados de Ejercicios Anteriores</t>
  </si>
  <si>
    <t>4102980003</t>
  </si>
  <si>
    <t>Ingresos por Contribuciones</t>
  </si>
  <si>
    <t>4102980998</t>
  </si>
  <si>
    <t>Otros Ingresos</t>
  </si>
  <si>
    <t>51010200020001</t>
  </si>
  <si>
    <t>Alimentos y Productos Agroforestales</t>
  </si>
  <si>
    <t>51010200010006</t>
  </si>
  <si>
    <t>Alquileres</t>
  </si>
  <si>
    <t>51010100070002</t>
  </si>
  <si>
    <t>Bonificaciones</t>
  </si>
  <si>
    <t>51010200020004</t>
  </si>
  <si>
    <t>Combustibles, Lubricantes, Productos quimicos y Conexos</t>
  </si>
  <si>
    <t>510102000109990001</t>
  </si>
  <si>
    <t>Comisiones y Gastos Bancarios</t>
  </si>
  <si>
    <t>51010200010008</t>
  </si>
  <si>
    <t>Conservación, Reparaciones menores y Contrucciones Temporales</t>
  </si>
  <si>
    <t>5101010080002</t>
  </si>
  <si>
    <t>Contribuciones al Seguro de Pensiones</t>
  </si>
  <si>
    <t>5101010080003</t>
  </si>
  <si>
    <t>Contribuciones al Seguro de Riesgo Laboral</t>
  </si>
  <si>
    <t>51010100080001</t>
  </si>
  <si>
    <t>Contribuciones al Seguro de Salud</t>
  </si>
  <si>
    <t>5101010004</t>
  </si>
  <si>
    <t>Jornales</t>
  </si>
  <si>
    <t>510102000109990003</t>
  </si>
  <si>
    <t>Otros Servicios no Personales por Clasificar</t>
  </si>
  <si>
    <t>51010100070003</t>
  </si>
  <si>
    <t>Prestaciones Laborales</t>
  </si>
  <si>
    <t>51010200020007</t>
  </si>
  <si>
    <t>Productos y Utiles Varios</t>
  </si>
  <si>
    <t>51010100070001</t>
  </si>
  <si>
    <t>Regalía Pascual</t>
  </si>
  <si>
    <t>51010200010002</t>
  </si>
  <si>
    <t>Servicios Básicos</t>
  </si>
  <si>
    <t>51010200010001</t>
  </si>
  <si>
    <t>Servicios de Comunicaciones</t>
  </si>
  <si>
    <t>5101010002</t>
  </si>
  <si>
    <t>Sueldo Personal Temporero</t>
  </si>
  <si>
    <t>51010100010001</t>
  </si>
  <si>
    <t>Sueldos Fijos</t>
  </si>
  <si>
    <t>51010200010005</t>
  </si>
  <si>
    <t>Transporte y Almacenaje</t>
  </si>
  <si>
    <t/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</si>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</sst>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</font>
    <font>
      <sz val="11"/>
      <name val="Calibri"/>
    </font>
    <font>
      <b/>
      <sz val="12"/>
      <color theme="1"/>
      <name val="Times New Roman"/>
      <family val="1"/>
    </font>
    <font>
      <b/>
      <sz val="9"/>
      <color rgb="FFFFFFFF"/>
      <name val="Segoe UI"/>
    </font>
    <font>
      <b/>
      <sz val="9"/>
      <color rgb="FFFFFFFF"/>
      <name val="Segoe UI"/>
      <family val="2"/>
    </font>
    <font>
      <sz val="9"/>
      <color rgb="FF000000"/>
      <name val="Segoe UI"/>
    </font>
    <font>
      <sz val="9"/>
      <name val="Segoe UI"/>
      <family val="2"/>
    </font>
    <font>
      <sz val="9"/>
      <color rgb="FF000000"/>
      <name val="Segoe UI"/>
      <family val="2"/>
    </font>
    <font>
      <sz val="8"/>
      <color rgb="FF000000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10"/>
      <color rgb="FF000000"/>
      <name val="Segoe UI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0E68C"/>
        <bgColor rgb="FFF0E68C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34">
    <xf numFmtId="0" fontId="0" fillId="0" borderId="0" xfId="0"/>
    <xf numFmtId="0" fontId="3" fillId="0" borderId="0" xfId="2" applyFont="1" applyFill="1" applyBorder="1" applyAlignment="1">
      <alignment horizontal="center"/>
    </xf>
    <xf numFmtId="0" fontId="4" fillId="0" borderId="0" xfId="2" applyFont="1" applyFill="1" applyBorder="1"/>
    <xf numFmtId="0" fontId="5" fillId="2" borderId="0" xfId="0" applyFont="1" applyFill="1" applyAlignment="1">
      <alignment horizontal="center" vertical="center"/>
    </xf>
    <xf numFmtId="0" fontId="4" fillId="0" borderId="0" xfId="2" applyFont="1" applyFill="1" applyBorder="1" applyAlignment="1"/>
    <xf numFmtId="43" fontId="4" fillId="0" borderId="0" xfId="1" applyFont="1" applyFill="1" applyBorder="1" applyAlignment="1"/>
    <xf numFmtId="43" fontId="4" fillId="0" borderId="0" xfId="1" applyFont="1" applyFill="1" applyBorder="1"/>
    <xf numFmtId="0" fontId="6" fillId="3" borderId="1" xfId="2" applyNumberFormat="1" applyFont="1" applyFill="1" applyBorder="1" applyAlignment="1">
      <alignment horizontal="center" vertical="top" wrapText="1" readingOrder="1"/>
    </xf>
    <xf numFmtId="43" fontId="7" fillId="3" borderId="1" xfId="1" applyFont="1" applyFill="1" applyBorder="1" applyAlignment="1">
      <alignment horizontal="center" vertical="top" wrapText="1" readingOrder="1"/>
    </xf>
    <xf numFmtId="43" fontId="6" fillId="3" borderId="1" xfId="1" applyFont="1" applyFill="1" applyBorder="1" applyAlignment="1">
      <alignment horizontal="center" vertical="top" wrapText="1" readingOrder="1"/>
    </xf>
    <xf numFmtId="0" fontId="8" fillId="0" borderId="1" xfId="2" applyNumberFormat="1" applyFont="1" applyFill="1" applyBorder="1" applyAlignment="1">
      <alignment vertical="top" wrapText="1" readingOrder="1"/>
    </xf>
    <xf numFmtId="43" fontId="8" fillId="0" borderId="1" xfId="1" applyFont="1" applyFill="1" applyBorder="1" applyAlignment="1">
      <alignment vertical="top" wrapText="1" readingOrder="1"/>
    </xf>
    <xf numFmtId="43" fontId="8" fillId="0" borderId="1" xfId="1" applyFont="1" applyFill="1" applyBorder="1" applyAlignment="1">
      <alignment horizontal="right" vertical="top" wrapText="1" readingOrder="1"/>
    </xf>
    <xf numFmtId="43" fontId="9" fillId="0" borderId="0" xfId="1" applyFont="1" applyFill="1" applyBorder="1"/>
    <xf numFmtId="0" fontId="10" fillId="0" borderId="1" xfId="2" applyNumberFormat="1" applyFont="1" applyFill="1" applyBorder="1" applyAlignment="1">
      <alignment vertical="top" wrapText="1" readingOrder="1"/>
    </xf>
    <xf numFmtId="43" fontId="10" fillId="0" borderId="1" xfId="1" applyFont="1" applyFill="1" applyBorder="1" applyAlignment="1">
      <alignment vertical="top" wrapText="1" readingOrder="1"/>
    </xf>
    <xf numFmtId="43" fontId="4" fillId="0" borderId="0" xfId="2" applyNumberFormat="1" applyFont="1" applyFill="1" applyBorder="1"/>
    <xf numFmtId="0" fontId="11" fillId="0" borderId="2" xfId="2" applyNumberFormat="1" applyFont="1" applyFill="1" applyBorder="1" applyAlignment="1">
      <alignment vertical="top" wrapText="1" readingOrder="1"/>
    </xf>
    <xf numFmtId="0" fontId="11" fillId="0" borderId="2" xfId="2" applyNumberFormat="1" applyFont="1" applyFill="1" applyBorder="1" applyAlignment="1">
      <alignment vertical="top"/>
    </xf>
    <xf numFmtId="43" fontId="11" fillId="0" borderId="2" xfId="1" applyFont="1" applyFill="1" applyBorder="1" applyAlignment="1">
      <alignment vertical="top"/>
    </xf>
    <xf numFmtId="0" fontId="10" fillId="0" borderId="1" xfId="3" applyNumberFormat="1" applyFont="1" applyFill="1" applyBorder="1" applyAlignment="1">
      <alignment vertical="top" wrapText="1" readingOrder="1"/>
    </xf>
    <xf numFmtId="0" fontId="10" fillId="0" borderId="1" xfId="3" applyNumberFormat="1" applyFont="1" applyFill="1" applyBorder="1" applyAlignment="1">
      <alignment vertical="top"/>
    </xf>
    <xf numFmtId="0" fontId="10" fillId="0" borderId="1" xfId="2" applyNumberFormat="1" applyFont="1" applyFill="1" applyBorder="1" applyAlignment="1">
      <alignment vertical="top"/>
    </xf>
    <xf numFmtId="43" fontId="12" fillId="0" borderId="0" xfId="1" applyFont="1" applyFill="1" applyBorder="1"/>
    <xf numFmtId="0" fontId="11" fillId="0" borderId="1" xfId="2" applyNumberFormat="1" applyFont="1" applyFill="1" applyBorder="1" applyAlignment="1">
      <alignment vertical="top" wrapText="1" readingOrder="1"/>
    </xf>
    <xf numFmtId="0" fontId="13" fillId="0" borderId="1" xfId="2" applyNumberFormat="1" applyFont="1" applyFill="1" applyBorder="1" applyAlignment="1">
      <alignment vertical="top" wrapText="1" readingOrder="1"/>
    </xf>
    <xf numFmtId="43" fontId="13" fillId="0" borderId="1" xfId="1" applyFont="1" applyFill="1" applyBorder="1" applyAlignment="1">
      <alignment vertical="top" wrapText="1" readingOrder="1"/>
    </xf>
    <xf numFmtId="43" fontId="4" fillId="4" borderId="0" xfId="2" applyNumberFormat="1" applyFont="1" applyFill="1" applyBorder="1"/>
    <xf numFmtId="43" fontId="4" fillId="5" borderId="0" xfId="2" applyNumberFormat="1" applyFont="1" applyFill="1" applyBorder="1"/>
    <xf numFmtId="43" fontId="4" fillId="6" borderId="0" xfId="2" applyNumberFormat="1" applyFont="1" applyFill="1" applyBorder="1"/>
    <xf numFmtId="43" fontId="4" fillId="7" borderId="0" xfId="2" applyNumberFormat="1" applyFont="1" applyFill="1" applyBorder="1"/>
    <xf numFmtId="43" fontId="4" fillId="8" borderId="0" xfId="2" applyNumberFormat="1" applyFont="1" applyFill="1" applyBorder="1"/>
    <xf numFmtId="0" fontId="14" fillId="9" borderId="1" xfId="2" applyNumberFormat="1" applyFont="1" applyFill="1" applyBorder="1" applyAlignment="1">
      <alignment vertical="top" wrapText="1" readingOrder="1"/>
    </xf>
    <xf numFmtId="43" fontId="14" fillId="9" borderId="1" xfId="1" applyFont="1" applyFill="1" applyBorder="1" applyAlignment="1">
      <alignment vertical="top" wrapText="1" readingOrder="1"/>
    </xf>
  </cellXfs>
  <cellStyles count="4">
    <cellStyle name="Millares" xfId="1" builtinId="3"/>
    <cellStyle name="Normal" xfId="0" builtinId="0"/>
    <cellStyle name="Normal 2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104776</xdr:colOff>
      <xdr:row>0</xdr:row>
      <xdr:rowOff>219076</xdr:rowOff>
    </xdr:from>
    <xdr:to>
      <xdr:col>2</xdr:col>
      <xdr:colOff>885826</xdr:colOff>
      <xdr:row>4</xdr:row>
      <xdr:rowOff>57151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051" y="219076"/>
          <a:ext cx="19240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MARZO 2026"/>
      <sheetName val="Balanza Febrero 2026"/>
      <sheetName val="Balanza ENERO 2026"/>
      <sheetName val="Balanza Diciembre 2025"/>
      <sheetName val="Balanza Noviembre 2025"/>
      <sheetName val="Balanza Octubre 2025"/>
      <sheetName val="Balanza Agosto 2025"/>
      <sheetName val="Balanza JULIO 2025"/>
      <sheetName val="Balanza JUNIO 2025"/>
      <sheetName val="Balanza Mayo 2025"/>
      <sheetName val="Balanza Abril 2025"/>
      <sheetName val="Balanza Marzo 2025"/>
      <sheetName val="Balanza Febrero 2025"/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Balanza Septiembre 2025"/>
      <sheetName val="ESF SNS"/>
      <sheetName val="ERF SRS"/>
      <sheetName val="Activos fijos "/>
      <sheetName val="ECAMP"/>
      <sheetName val="EST. Flujo Efc"/>
      <sheetName val="Efectivo"/>
      <sheetName val="Cuenta por Cobrar"/>
      <sheetName val="Inventario"/>
      <sheetName val="CXP Corto plazo"/>
      <sheetName val="Retenciones y Acum."/>
      <sheetName val="Benef. Empl x p Corto Plazo"/>
      <sheetName val="CXP Largo Plazo"/>
      <sheetName val="Benef. Empl x pagar Larg. Plaz"/>
      <sheetName val="Ingresos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tabSelected="1" workbookViewId="0">
      <pane xSplit="2" ySplit="6" topLeftCell="C19" activePane="bottomRight" state="frozen"/>
      <selection pane="topRight" activeCell="D1" sqref="D1"/>
      <selection pane="bottomLeft" activeCell="A8" sqref="A8"/>
      <selection pane="bottomRight" activeCell="E37" sqref="E37"/>
    </sheetView>
  </sheetViews>
  <sheetFormatPr baseColWidth="10" defaultRowHeight="15"/>
  <cols>
    <col min="1" max="1" width="4.42578125" style="2" customWidth="1"/>
    <col min="2" max="2" width="17.140625" style="2" customWidth="1"/>
    <col min="3" max="3" width="52.140625" style="2" bestFit="1" customWidth="1"/>
    <col min="4" max="4" width="13.42578125" style="6" bestFit="1" customWidth="1"/>
    <col min="5" max="5" width="16" style="6" customWidth="1"/>
    <col min="6" max="6" width="14.28515625" style="6" bestFit="1" customWidth="1"/>
    <col min="7" max="7" width="14.42578125" style="2" customWidth="1"/>
    <col min="8" max="8" width="14.85546875" style="2" bestFit="1" customWidth="1"/>
    <col min="9" max="16384" width="11.42578125" style="2"/>
  </cols>
  <sheetData>
    <row r="1" spans="1:8" ht="21" customHeight="1">
      <c r="A1" s="1" t="s">
        <v>0</v>
      </c>
      <c r="B1" s="1"/>
      <c r="C1" s="1"/>
      <c r="D1" s="1"/>
      <c r="E1" s="1"/>
      <c r="F1" s="1"/>
      <c r="G1" s="1"/>
    </row>
    <row r="2" spans="1:8" ht="21" customHeight="1">
      <c r="A2" s="3" t="s">
        <v>1</v>
      </c>
      <c r="B2" s="3"/>
      <c r="C2" s="3"/>
      <c r="D2" s="3"/>
      <c r="E2" s="3"/>
      <c r="F2" s="3"/>
      <c r="G2" s="3"/>
    </row>
    <row r="3" spans="1:8" ht="21" customHeight="1">
      <c r="A3" s="3" t="s">
        <v>2</v>
      </c>
      <c r="B3" s="3"/>
      <c r="C3" s="3"/>
      <c r="D3" s="3"/>
      <c r="E3" s="3"/>
      <c r="F3" s="3"/>
      <c r="G3" s="3"/>
    </row>
    <row r="4" spans="1:8" ht="12.75" customHeight="1">
      <c r="A4" s="3" t="s">
        <v>3</v>
      </c>
      <c r="B4" s="3"/>
      <c r="C4" s="3"/>
      <c r="D4" s="3"/>
      <c r="E4" s="3"/>
      <c r="F4" s="3"/>
      <c r="G4" s="3"/>
    </row>
    <row r="5" spans="1:8" ht="18" customHeight="1">
      <c r="C5" s="4"/>
      <c r="D5" s="5"/>
    </row>
    <row r="6" spans="1:8" ht="15" customHeight="1">
      <c r="B6" s="7" t="s">
        <v>4</v>
      </c>
      <c r="C6" s="7" t="s">
        <v>5</v>
      </c>
      <c r="D6" s="8" t="s">
        <v>6</v>
      </c>
      <c r="E6" s="9" t="s">
        <v>7</v>
      </c>
      <c r="F6" s="9" t="s">
        <v>8</v>
      </c>
      <c r="G6" s="8" t="s">
        <v>9</v>
      </c>
    </row>
    <row r="7" spans="1:8" ht="15" customHeight="1">
      <c r="B7" s="10" t="s">
        <v>10</v>
      </c>
      <c r="C7" s="10" t="s">
        <v>11</v>
      </c>
      <c r="D7" s="11">
        <v>288.11000000033528</v>
      </c>
      <c r="E7" s="11">
        <v>1971448</v>
      </c>
      <c r="F7" s="12">
        <v>175</v>
      </c>
      <c r="G7" s="13">
        <f t="shared" ref="G7:G14" si="0">D7+E7-F7</f>
        <v>1971561.1100000003</v>
      </c>
    </row>
    <row r="8" spans="1:8" ht="15" customHeight="1">
      <c r="B8" s="14" t="s">
        <v>12</v>
      </c>
      <c r="C8" s="14" t="s">
        <v>13</v>
      </c>
      <c r="D8" s="15"/>
      <c r="E8" s="11"/>
      <c r="F8" s="12"/>
      <c r="G8" s="13">
        <f t="shared" si="0"/>
        <v>0</v>
      </c>
    </row>
    <row r="9" spans="1:8" ht="15" customHeight="1">
      <c r="B9" s="10" t="s">
        <v>14</v>
      </c>
      <c r="C9" s="10" t="s">
        <v>15</v>
      </c>
      <c r="D9" s="11">
        <v>44687841.249999993</v>
      </c>
      <c r="E9" s="11">
        <v>8256249</v>
      </c>
      <c r="F9" s="12">
        <v>7395166.4100000001</v>
      </c>
      <c r="G9" s="13">
        <f t="shared" si="0"/>
        <v>45548923.839999989</v>
      </c>
      <c r="H9" s="16">
        <f>SUM(G7:G9)</f>
        <v>47520484.949999988</v>
      </c>
    </row>
    <row r="10" spans="1:8" ht="15" customHeight="1">
      <c r="B10" s="10" t="s">
        <v>16</v>
      </c>
      <c r="C10" s="10" t="s">
        <v>17</v>
      </c>
      <c r="D10" s="11">
        <v>849679.2</v>
      </c>
      <c r="E10" s="11">
        <v>914417</v>
      </c>
      <c r="F10" s="12">
        <v>536290.19999999995</v>
      </c>
      <c r="G10" s="13">
        <f t="shared" si="0"/>
        <v>1227806</v>
      </c>
    </row>
    <row r="11" spans="1:8" ht="15" customHeight="1">
      <c r="B11" s="17" t="s">
        <v>18</v>
      </c>
      <c r="C11" s="18" t="s">
        <v>19</v>
      </c>
      <c r="D11" s="19"/>
      <c r="E11" s="11">
        <v>10387317.33</v>
      </c>
      <c r="F11" s="12"/>
      <c r="G11" s="13">
        <f t="shared" si="0"/>
        <v>10387317.33</v>
      </c>
    </row>
    <row r="12" spans="1:8" ht="15" customHeight="1">
      <c r="B12" s="20" t="s">
        <v>20</v>
      </c>
      <c r="C12" s="21" t="s">
        <v>21</v>
      </c>
      <c r="D12" s="19"/>
      <c r="E12" s="11"/>
      <c r="F12" s="12"/>
      <c r="G12" s="13">
        <f t="shared" si="0"/>
        <v>0</v>
      </c>
    </row>
    <row r="13" spans="1:8" ht="15" customHeight="1">
      <c r="B13" s="14" t="s">
        <v>22</v>
      </c>
      <c r="C13" s="22" t="s">
        <v>23</v>
      </c>
      <c r="D13" s="11">
        <v>17120962.520000003</v>
      </c>
      <c r="E13" s="11"/>
      <c r="F13" s="12"/>
      <c r="G13" s="13">
        <f t="shared" si="0"/>
        <v>17120962.520000003</v>
      </c>
    </row>
    <row r="14" spans="1:8" ht="15" customHeight="1">
      <c r="B14" s="14" t="s">
        <v>24</v>
      </c>
      <c r="C14" s="14" t="s">
        <v>25</v>
      </c>
      <c r="D14" s="11">
        <v>1759954.4000000004</v>
      </c>
      <c r="E14" s="11"/>
      <c r="F14" s="12"/>
      <c r="G14" s="13">
        <f t="shared" si="0"/>
        <v>1759954.4000000004</v>
      </c>
      <c r="H14" s="16">
        <f>SUM(G13:G14)</f>
        <v>18880916.920000002</v>
      </c>
    </row>
    <row r="15" spans="1:8" ht="15" customHeight="1">
      <c r="B15" s="10" t="s">
        <v>26</v>
      </c>
      <c r="C15" s="10" t="s">
        <v>27</v>
      </c>
      <c r="D15" s="11">
        <v>334976.59000000003</v>
      </c>
      <c r="E15" s="11">
        <v>334976.59000000003</v>
      </c>
      <c r="F15" s="12">
        <v>334976.59000000003</v>
      </c>
      <c r="G15" s="23">
        <f t="shared" ref="G15:G24" si="1">-(F15+D15-E15)</f>
        <v>-334976.59000000003</v>
      </c>
    </row>
    <row r="16" spans="1:8" ht="15" customHeight="1">
      <c r="B16" s="10" t="s">
        <v>28</v>
      </c>
      <c r="C16" s="10" t="s">
        <v>29</v>
      </c>
      <c r="D16" s="11">
        <v>135577.56</v>
      </c>
      <c r="E16" s="11">
        <v>269382.12</v>
      </c>
      <c r="F16" s="12">
        <v>268791.12</v>
      </c>
      <c r="G16" s="23">
        <f t="shared" si="1"/>
        <v>-134986.56</v>
      </c>
      <c r="H16" s="16">
        <f>SUM(G15:G16)</f>
        <v>-469963.15</v>
      </c>
    </row>
    <row r="17" spans="2:8" ht="15" customHeight="1">
      <c r="B17" s="10" t="s">
        <v>30</v>
      </c>
      <c r="C17" s="10" t="s">
        <v>31</v>
      </c>
      <c r="D17" s="11">
        <v>6193753.6200000001</v>
      </c>
      <c r="E17" s="11">
        <v>3077200.92</v>
      </c>
      <c r="F17" s="12">
        <v>10359083.52</v>
      </c>
      <c r="G17" s="23">
        <f t="shared" si="1"/>
        <v>-13475636.220000001</v>
      </c>
    </row>
    <row r="18" spans="2:8" ht="15" customHeight="1">
      <c r="B18" s="10" t="s">
        <v>32</v>
      </c>
      <c r="C18" s="10" t="s">
        <v>33</v>
      </c>
      <c r="D18" s="11">
        <v>11033940.310000001</v>
      </c>
      <c r="E18" s="11">
        <v>0</v>
      </c>
      <c r="F18" s="12">
        <v>762380.88</v>
      </c>
      <c r="G18" s="23">
        <f t="shared" si="1"/>
        <v>-11796321.190000001</v>
      </c>
    </row>
    <row r="19" spans="2:8" ht="15" customHeight="1">
      <c r="B19" s="10" t="s">
        <v>34</v>
      </c>
      <c r="C19" s="10" t="s">
        <v>35</v>
      </c>
      <c r="D19" s="11">
        <v>1864306.61</v>
      </c>
      <c r="E19" s="11">
        <v>0</v>
      </c>
      <c r="F19" s="12">
        <v>121094.88</v>
      </c>
      <c r="G19" s="23">
        <f t="shared" si="1"/>
        <v>-1985401.4900000002</v>
      </c>
    </row>
    <row r="20" spans="2:8" ht="15" customHeight="1">
      <c r="B20" s="10" t="s">
        <v>36</v>
      </c>
      <c r="C20" s="10" t="s">
        <v>37</v>
      </c>
      <c r="D20" s="11">
        <v>461063.91</v>
      </c>
      <c r="E20" s="11">
        <v>98066.21</v>
      </c>
      <c r="F20" s="12">
        <v>185683.91</v>
      </c>
      <c r="G20" s="23">
        <f t="shared" si="1"/>
        <v>-548681.61</v>
      </c>
    </row>
    <row r="21" spans="2:8" ht="15" customHeight="1">
      <c r="B21" s="14" t="s">
        <v>38</v>
      </c>
      <c r="C21" s="14" t="s">
        <v>39</v>
      </c>
      <c r="D21" s="15">
        <v>-7780157.4000000227</v>
      </c>
      <c r="E21" s="11"/>
      <c r="F21" s="12">
        <v>10387317.330000002</v>
      </c>
      <c r="G21" s="23">
        <f t="shared" si="1"/>
        <v>-2607159.9299999792</v>
      </c>
    </row>
    <row r="22" spans="2:8" ht="15" customHeight="1">
      <c r="B22" s="24" t="s">
        <v>40</v>
      </c>
      <c r="C22" s="25" t="s">
        <v>41</v>
      </c>
      <c r="D22" s="26">
        <v>52175264.280000001</v>
      </c>
      <c r="E22" s="11"/>
      <c r="F22" s="12"/>
      <c r="G22" s="23">
        <f t="shared" si="1"/>
        <v>-52175264.280000001</v>
      </c>
    </row>
    <row r="23" spans="2:8" ht="15" customHeight="1">
      <c r="B23" s="10" t="s">
        <v>42</v>
      </c>
      <c r="C23" s="10" t="s">
        <v>43</v>
      </c>
      <c r="D23" s="11"/>
      <c r="E23" s="11">
        <v>0</v>
      </c>
      <c r="F23" s="12">
        <v>914417</v>
      </c>
      <c r="G23" s="23">
        <f t="shared" si="1"/>
        <v>-914417</v>
      </c>
    </row>
    <row r="24" spans="2:8" ht="15" customHeight="1">
      <c r="B24" s="10" t="s">
        <v>44</v>
      </c>
      <c r="C24" s="10" t="s">
        <v>45</v>
      </c>
      <c r="D24" s="11"/>
      <c r="E24" s="11">
        <v>0</v>
      </c>
      <c r="F24" s="12">
        <v>9691406.8000000007</v>
      </c>
      <c r="G24" s="23">
        <f t="shared" si="1"/>
        <v>-9691406.8000000007</v>
      </c>
      <c r="H24" s="16">
        <f>SUM(G23:G24)</f>
        <v>-10605823.800000001</v>
      </c>
    </row>
    <row r="25" spans="2:8" ht="15" customHeight="1">
      <c r="B25" s="10" t="s">
        <v>46</v>
      </c>
      <c r="C25" s="10" t="s">
        <v>47</v>
      </c>
      <c r="D25" s="11"/>
      <c r="E25" s="11">
        <v>263271.15999999997</v>
      </c>
      <c r="F25" s="12">
        <v>0</v>
      </c>
      <c r="G25" s="27">
        <f>E25</f>
        <v>263271.15999999997</v>
      </c>
    </row>
    <row r="26" spans="2:8" ht="15" customHeight="1">
      <c r="B26" s="10" t="s">
        <v>48</v>
      </c>
      <c r="C26" s="10" t="s">
        <v>49</v>
      </c>
      <c r="D26" s="11"/>
      <c r="E26" s="11">
        <v>9086</v>
      </c>
      <c r="F26" s="12">
        <v>0</v>
      </c>
      <c r="G26" s="28">
        <f t="shared" ref="G26:G43" si="2">E26</f>
        <v>9086</v>
      </c>
    </row>
    <row r="27" spans="2:8" ht="15" customHeight="1">
      <c r="B27" s="10" t="s">
        <v>50</v>
      </c>
      <c r="C27" s="10" t="s">
        <v>51</v>
      </c>
      <c r="D27" s="11"/>
      <c r="E27" s="11">
        <v>762380.88</v>
      </c>
      <c r="F27" s="12">
        <v>0</v>
      </c>
      <c r="G27" s="29">
        <f t="shared" si="2"/>
        <v>762380.88</v>
      </c>
    </row>
    <row r="28" spans="2:8" ht="15" customHeight="1">
      <c r="B28" s="10" t="s">
        <v>52</v>
      </c>
      <c r="C28" s="10" t="s">
        <v>53</v>
      </c>
      <c r="D28" s="11"/>
      <c r="E28" s="11">
        <v>3650386.9</v>
      </c>
      <c r="F28" s="12">
        <v>0</v>
      </c>
      <c r="G28" s="27">
        <f t="shared" si="2"/>
        <v>3650386.9</v>
      </c>
    </row>
    <row r="29" spans="2:8" ht="15" customHeight="1">
      <c r="B29" s="10" t="s">
        <v>54</v>
      </c>
      <c r="C29" s="10" t="s">
        <v>55</v>
      </c>
      <c r="D29" s="11"/>
      <c r="E29" s="11">
        <v>11073.96</v>
      </c>
      <c r="F29" s="12">
        <v>0</v>
      </c>
      <c r="G29" s="30">
        <f t="shared" si="2"/>
        <v>11073.96</v>
      </c>
    </row>
    <row r="30" spans="2:8" ht="15" customHeight="1">
      <c r="B30" s="10" t="s">
        <v>56</v>
      </c>
      <c r="C30" s="10" t="s">
        <v>57</v>
      </c>
      <c r="D30" s="11"/>
      <c r="E30" s="11">
        <v>4697009.42</v>
      </c>
      <c r="F30" s="12">
        <v>0</v>
      </c>
      <c r="G30" s="31">
        <f t="shared" si="2"/>
        <v>4697009.42</v>
      </c>
    </row>
    <row r="31" spans="2:8" ht="15" customHeight="1">
      <c r="B31" s="10" t="s">
        <v>58</v>
      </c>
      <c r="C31" s="10" t="s">
        <v>59</v>
      </c>
      <c r="D31" s="11"/>
      <c r="E31" s="11">
        <v>309785.24</v>
      </c>
      <c r="F31" s="12">
        <v>0</v>
      </c>
      <c r="G31" s="29">
        <f t="shared" si="2"/>
        <v>309785.24</v>
      </c>
    </row>
    <row r="32" spans="2:8" ht="15" customHeight="1">
      <c r="B32" s="10" t="s">
        <v>60</v>
      </c>
      <c r="C32" s="10" t="s">
        <v>61</v>
      </c>
      <c r="D32" s="11"/>
      <c r="E32" s="11">
        <v>52358.04</v>
      </c>
      <c r="F32" s="12">
        <v>0</v>
      </c>
      <c r="G32" s="29">
        <f t="shared" si="2"/>
        <v>52358.04</v>
      </c>
    </row>
    <row r="33" spans="2:8" ht="15" customHeight="1">
      <c r="B33" s="10" t="s">
        <v>62</v>
      </c>
      <c r="C33" s="10" t="s">
        <v>63</v>
      </c>
      <c r="D33" s="11"/>
      <c r="E33" s="11">
        <v>309348.90000000002</v>
      </c>
      <c r="F33" s="12">
        <v>0</v>
      </c>
      <c r="G33" s="29">
        <f t="shared" si="2"/>
        <v>309348.90000000002</v>
      </c>
    </row>
    <row r="34" spans="2:8" ht="15" customHeight="1">
      <c r="B34" s="10" t="s">
        <v>64</v>
      </c>
      <c r="C34" s="10" t="s">
        <v>65</v>
      </c>
      <c r="D34" s="11"/>
      <c r="E34" s="11">
        <v>19100</v>
      </c>
      <c r="F34" s="12">
        <v>0</v>
      </c>
      <c r="G34" s="28">
        <f t="shared" si="2"/>
        <v>19100</v>
      </c>
    </row>
    <row r="35" spans="2:8" ht="15" customHeight="1">
      <c r="B35" s="10" t="s">
        <v>66</v>
      </c>
      <c r="C35" s="10" t="s">
        <v>67</v>
      </c>
      <c r="D35" s="11"/>
      <c r="E35" s="11">
        <v>11800</v>
      </c>
      <c r="F35" s="12">
        <v>0</v>
      </c>
      <c r="G35" s="28">
        <f t="shared" si="2"/>
        <v>11800</v>
      </c>
    </row>
    <row r="36" spans="2:8" ht="15" customHeight="1">
      <c r="B36" s="10" t="s">
        <v>68</v>
      </c>
      <c r="C36" s="10" t="s">
        <v>69</v>
      </c>
      <c r="D36" s="11"/>
      <c r="E36" s="11">
        <v>1000</v>
      </c>
      <c r="F36" s="12">
        <v>0</v>
      </c>
      <c r="G36" s="29">
        <f t="shared" si="2"/>
        <v>1000</v>
      </c>
    </row>
    <row r="37" spans="2:8" ht="15" customHeight="1">
      <c r="B37" s="10" t="s">
        <v>70</v>
      </c>
      <c r="C37" s="10" t="s">
        <v>71</v>
      </c>
      <c r="D37" s="11"/>
      <c r="E37" s="11">
        <v>3228432.06</v>
      </c>
      <c r="F37" s="12">
        <v>0</v>
      </c>
      <c r="G37" s="27">
        <f t="shared" si="2"/>
        <v>3228432.06</v>
      </c>
    </row>
    <row r="38" spans="2:8" ht="15" customHeight="1">
      <c r="B38" s="10" t="s">
        <v>72</v>
      </c>
      <c r="C38" s="10" t="s">
        <v>73</v>
      </c>
      <c r="D38" s="11"/>
      <c r="E38" s="11">
        <v>121094.88</v>
      </c>
      <c r="F38" s="12">
        <v>0</v>
      </c>
      <c r="G38" s="29">
        <f t="shared" si="2"/>
        <v>121094.88</v>
      </c>
    </row>
    <row r="39" spans="2:8" ht="15" customHeight="1">
      <c r="B39" s="10" t="s">
        <v>74</v>
      </c>
      <c r="C39" s="10" t="s">
        <v>75</v>
      </c>
      <c r="D39" s="11"/>
      <c r="E39" s="11">
        <v>275450</v>
      </c>
      <c r="F39" s="12">
        <v>0</v>
      </c>
      <c r="G39" s="27">
        <f t="shared" si="2"/>
        <v>275450</v>
      </c>
      <c r="H39" s="16">
        <f>SUM(G39+G37+G28+G25)</f>
        <v>7417540.1200000001</v>
      </c>
    </row>
    <row r="40" spans="2:8" ht="15" customHeight="1">
      <c r="B40" s="10" t="s">
        <v>76</v>
      </c>
      <c r="C40" s="10" t="s">
        <v>77</v>
      </c>
      <c r="D40" s="11"/>
      <c r="E40" s="11">
        <v>3000</v>
      </c>
      <c r="F40" s="12">
        <v>0</v>
      </c>
      <c r="G40" s="28">
        <f t="shared" si="2"/>
        <v>3000</v>
      </c>
    </row>
    <row r="41" spans="2:8" ht="15" customHeight="1">
      <c r="B41" s="10" t="s">
        <v>78</v>
      </c>
      <c r="C41" s="10" t="s">
        <v>79</v>
      </c>
      <c r="D41" s="11"/>
      <c r="E41" s="11">
        <v>247149.55</v>
      </c>
      <c r="F41" s="12">
        <v>0</v>
      </c>
      <c r="G41" s="29">
        <f t="shared" si="2"/>
        <v>247149.55</v>
      </c>
    </row>
    <row r="42" spans="2:8" ht="15" customHeight="1">
      <c r="B42" s="10" t="s">
        <v>80</v>
      </c>
      <c r="C42" s="10" t="s">
        <v>81</v>
      </c>
      <c r="D42" s="11"/>
      <c r="E42" s="11">
        <v>1650999.48</v>
      </c>
      <c r="F42" s="12">
        <v>0</v>
      </c>
      <c r="G42" s="29">
        <f t="shared" si="2"/>
        <v>1650999.48</v>
      </c>
      <c r="H42" s="16">
        <f>SUM(G42+G41+G38+G36+G33+G32+G31+G27)</f>
        <v>3454116.9699999997</v>
      </c>
    </row>
    <row r="43" spans="2:8" ht="15" customHeight="1">
      <c r="B43" s="10" t="s">
        <v>82</v>
      </c>
      <c r="C43" s="10" t="s">
        <v>83</v>
      </c>
      <c r="D43" s="11"/>
      <c r="E43" s="11">
        <v>25000</v>
      </c>
      <c r="F43" s="12">
        <v>0</v>
      </c>
      <c r="G43" s="28">
        <f t="shared" si="2"/>
        <v>25000</v>
      </c>
      <c r="H43" s="16">
        <f>SUM(G43+G40+G35+G34+G26)</f>
        <v>67986</v>
      </c>
    </row>
    <row r="44" spans="2:8">
      <c r="B44" s="32" t="s">
        <v>84</v>
      </c>
      <c r="C44" s="32" t="s">
        <v>85</v>
      </c>
      <c r="D44" s="33"/>
      <c r="E44" s="33">
        <f>SUM(E7:E43)</f>
        <v>40956783.640000001</v>
      </c>
      <c r="F44" s="33">
        <f>SUM(F7:F43)</f>
        <v>40956783.640000001</v>
      </c>
      <c r="G44" s="16">
        <f>SUM(G7:G43)</f>
        <v>7.6834112405776978E-9</v>
      </c>
    </row>
    <row r="45" spans="2:8" ht="13.5" customHeight="1"/>
    <row r="47" spans="2:8">
      <c r="E47" s="6">
        <f>E44-F44</f>
        <v>0</v>
      </c>
      <c r="G47" s="16">
        <f>SUM(G25:G43)</f>
        <v>15647726.470000003</v>
      </c>
    </row>
  </sheetData>
  <mergeCells count="4">
    <mergeCell ref="A1:G1"/>
    <mergeCell ref="A2:G2"/>
    <mergeCell ref="A3:G3"/>
    <mergeCell ref="A4:G4"/>
  </mergeCells>
  <pageMargins left="0.78740157480314965" right="0.78740157480314965" top="0.78740157480314965" bottom="1.5354330708661419" header="0.78740157480314965" footer="0.78740157480314965"/>
  <pageSetup scale="80" orientation="landscape" horizontalDpi="4294967293" verticalDpi="300" r:id="rId1"/>
  <headerFooter alignWithMargins="0">
    <oddFooter>&amp;L&amp;"Segoe UI,Regular"&amp;10 Fecha y Hora de Impresion4/14/2026 10:20:58 AM &amp;R&amp;"Segoe UI,Regular"&amp;10 Pagina :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Balanza MARZO 2026</vt:lpstr>
      <vt:lpstr>'Balanza MARZO 2026'!Área_de_impresión</vt:lpstr>
      <vt:lpstr>'Balanza MARZO 2026'!Títulos_a_imprimir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2026-04-20T17:44:33Z</dcterms:created>
  <dcterms:modified xsi:type="dcterms:W3CDTF">2026-04-20T17:50:33Z</dcterms:modified>
</cp:coreProperties>
</file>