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Finanza Diciembre 2025\"/>
    </mc:Choice>
  </mc:AlternateContent>
  <bookViews>
    <workbookView xWindow="0" yWindow="0" windowWidth="28800" windowHeight="12315"/>
  </bookViews>
  <sheets>
    <sheet name="Balanza Diciembre 2025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Diciembre 2025'!$B$24:$G$43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0">'Balanza Diciembre 2025'!$1:$4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E43" i="1" s="1"/>
  <c r="G39" i="1"/>
  <c r="H39" i="1" s="1"/>
  <c r="G38" i="1"/>
  <c r="G37" i="1"/>
  <c r="H37" i="1" s="1"/>
  <c r="G36" i="1"/>
  <c r="G35" i="1"/>
  <c r="G34" i="1"/>
  <c r="G33" i="1"/>
  <c r="H33" i="1" s="1"/>
  <c r="G32" i="1"/>
  <c r="G31" i="1"/>
  <c r="G30" i="1"/>
  <c r="G29" i="1"/>
  <c r="G28" i="1"/>
  <c r="G27" i="1"/>
  <c r="G43" i="1" s="1"/>
  <c r="G26" i="1"/>
  <c r="G25" i="1"/>
  <c r="G24" i="1"/>
  <c r="G23" i="1"/>
  <c r="G22" i="1"/>
  <c r="H23" i="1" s="1"/>
  <c r="G21" i="1"/>
  <c r="G20" i="1"/>
  <c r="G19" i="1"/>
  <c r="G18" i="1"/>
  <c r="G17" i="1"/>
  <c r="G16" i="1"/>
  <c r="G15" i="1"/>
  <c r="G14" i="1"/>
  <c r="G13" i="1"/>
  <c r="G12" i="1"/>
  <c r="H13" i="1" s="1"/>
  <c r="G11" i="1"/>
  <c r="G10" i="1"/>
  <c r="H9" i="1"/>
  <c r="G9" i="1"/>
  <c r="G8" i="1"/>
  <c r="G7" i="1"/>
  <c r="G40" i="1" s="1"/>
</calcChain>
</file>

<file path=xl/sharedStrings.xml><?xml version="1.0" encoding="utf-8"?>
<sst xmlns="http://schemas.openxmlformats.org/spreadsheetml/2006/main" count="77" uniqueCount="77">
  <si>
    <t xml:space="preserve">BALANZA DE COMPROBACION </t>
  </si>
  <si>
    <t>Del ejercicio terminado de Diciembre   2025</t>
  </si>
  <si>
    <t>(Valores en RD$)</t>
  </si>
  <si>
    <t>CUENTA</t>
  </si>
  <si>
    <t>CONCEPTO</t>
  </si>
  <si>
    <t>SALDO INICIAL</t>
  </si>
  <si>
    <t>DEBITO</t>
  </si>
  <si>
    <t>CREDITO</t>
  </si>
  <si>
    <t xml:space="preserve">BALANCE </t>
  </si>
  <si>
    <t>1101020702</t>
  </si>
  <si>
    <t> FONDO OPERATIVO # 110207192-4</t>
  </si>
  <si>
    <t>1101020704</t>
  </si>
  <si>
    <t>MANTENIMIENTO DE CLINICA #110207193-2</t>
  </si>
  <si>
    <t>1101020701</t>
  </si>
  <si>
    <t>VENTAS DE SERVICIOS (FONDOS SENASA) #110205793-0</t>
  </si>
  <si>
    <t>110601</t>
  </si>
  <si>
    <t>Existencia de Bienes de Cambios y Consumo</t>
  </si>
  <si>
    <t>110602</t>
  </si>
  <si>
    <t>Existencias de Productos Terminados y en Proceso</t>
  </si>
  <si>
    <t>1206010003</t>
  </si>
  <si>
    <t xml:space="preserve">Equipo de Transporte y Otros </t>
  </si>
  <si>
    <t>1206010005</t>
  </si>
  <si>
    <t xml:space="preserve">Equipos Médicos, Sanitarios y Muebles Oficinas </t>
  </si>
  <si>
    <t>2103010004</t>
  </si>
  <si>
    <t>Contribuciones a la Seguridad Social a Pagar</t>
  </si>
  <si>
    <t>2103060002</t>
  </si>
  <si>
    <t>Deducciones Personales a Pagar</t>
  </si>
  <si>
    <t>2103020002</t>
  </si>
  <si>
    <t>Proveedores Directos Externos a Pagar a Corto Plazo</t>
  </si>
  <si>
    <t>2298010003</t>
  </si>
  <si>
    <t>Provisión para Pagos de Bonificaciones</t>
  </si>
  <si>
    <t>2198020001</t>
  </si>
  <si>
    <t>Regalía Pascual por Pagar</t>
  </si>
  <si>
    <t>2103060001</t>
  </si>
  <si>
    <t>Retenciones Impositivas por Pagar</t>
  </si>
  <si>
    <t>3201</t>
  </si>
  <si>
    <t>Capital Institucional</t>
  </si>
  <si>
    <t>320301</t>
  </si>
  <si>
    <t>Resultados de Ejercicios Anteriores</t>
  </si>
  <si>
    <t>4102980003</t>
  </si>
  <si>
    <t>Ingresos por Contribuciones</t>
  </si>
  <si>
    <t>4102980998</t>
  </si>
  <si>
    <t>Otros Ingresos</t>
  </si>
  <si>
    <t>51010200020001</t>
  </si>
  <si>
    <t>Alimentos y Productos Agroforestales</t>
  </si>
  <si>
    <t>51010100070002</t>
  </si>
  <si>
    <t>Bonificaciones</t>
  </si>
  <si>
    <t>510102000109990001</t>
  </si>
  <si>
    <t>Comisiones y Gastos Bancarios</t>
  </si>
  <si>
    <t>51010200010008</t>
  </si>
  <si>
    <t>Conservación, Reparaciones menores y Contrucciones Temporales</t>
  </si>
  <si>
    <t>5101010080003</t>
  </si>
  <si>
    <t>Contribuciones al Seguro de Riesgo Laboral</t>
  </si>
  <si>
    <t>51010100080001</t>
  </si>
  <si>
    <t>Contribuciones al Seguro de Salud</t>
  </si>
  <si>
    <t>5101010004</t>
  </si>
  <si>
    <t>Jornales</t>
  </si>
  <si>
    <t>51010100070003</t>
  </si>
  <si>
    <t>Prestaciones Laborales</t>
  </si>
  <si>
    <t>51010200020007</t>
  </si>
  <si>
    <t>Productos y Utiles Varios</t>
  </si>
  <si>
    <t>51010200010003</t>
  </si>
  <si>
    <t>Públicidad , Impresiones y Encuadernaciones</t>
  </si>
  <si>
    <t>51010100070001</t>
  </si>
  <si>
    <t>Regalía Pascual</t>
  </si>
  <si>
    <t>51010200010007</t>
  </si>
  <si>
    <t>Seguros</t>
  </si>
  <si>
    <t>5101010002</t>
  </si>
  <si>
    <t>Sueldo Personal Temporero</t>
  </si>
  <si>
    <t>51010100010001</t>
  </si>
  <si>
    <t>Sueldos Fijos</t>
  </si>
  <si>
    <t>51010200010005</t>
  </si>
  <si>
    <t>Transporte y Almacenaje</t>
  </si>
  <si>
    <t>51010200010004</t>
  </si>
  <si>
    <t>Viaticos Dentro y Fuera del País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</si>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</sst>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Times New Roman"/>
      <family val="1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8"/>
      <color rgb="FF000000"/>
      <name val="Segoe UI"/>
      <family val="2"/>
    </font>
    <font>
      <sz val="9"/>
      <color rgb="FF000000"/>
      <name val="Segoe UI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0E68C"/>
        <bgColor rgb="FFF0E68C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0">
    <xf numFmtId="0" fontId="0" fillId="0" borderId="0" xfId="0"/>
    <xf numFmtId="0" fontId="3" fillId="0" borderId="0" xfId="2" applyFont="1" applyFill="1" applyBorder="1"/>
    <xf numFmtId="43" fontId="3" fillId="0" borderId="0" xfId="1" applyFont="1" applyFill="1" applyBorder="1"/>
    <xf numFmtId="0" fontId="4" fillId="2" borderId="0" xfId="0" applyFont="1" applyFill="1" applyAlignment="1">
      <alignment horizontal="center" vertical="center"/>
    </xf>
    <xf numFmtId="0" fontId="5" fillId="3" borderId="1" xfId="2" applyNumberFormat="1" applyFont="1" applyFill="1" applyBorder="1" applyAlignment="1">
      <alignment vertical="top" wrapText="1" readingOrder="1"/>
    </xf>
    <xf numFmtId="43" fontId="5" fillId="3" borderId="1" xfId="1" applyFont="1" applyFill="1" applyBorder="1" applyAlignment="1">
      <alignment horizontal="center" vertical="top" wrapText="1" readingOrder="1"/>
    </xf>
    <xf numFmtId="43" fontId="5" fillId="3" borderId="1" xfId="1" applyFont="1" applyFill="1" applyBorder="1" applyAlignment="1">
      <alignment vertical="top" wrapText="1" readingOrder="1"/>
    </xf>
    <xf numFmtId="0" fontId="6" fillId="0" borderId="1" xfId="2" applyNumberFormat="1" applyFont="1" applyFill="1" applyBorder="1" applyAlignment="1">
      <alignment vertical="top" wrapText="1" readingOrder="1"/>
    </xf>
    <xf numFmtId="43" fontId="6" fillId="0" borderId="1" xfId="1" applyFont="1" applyFill="1" applyBorder="1" applyAlignment="1">
      <alignment vertical="top" wrapText="1" readingOrder="1"/>
    </xf>
    <xf numFmtId="43" fontId="6" fillId="0" borderId="1" xfId="1" applyFont="1" applyFill="1" applyBorder="1" applyAlignment="1">
      <alignment horizontal="right" vertical="top" wrapText="1" readingOrder="1"/>
    </xf>
    <xf numFmtId="43" fontId="7" fillId="0" borderId="0" xfId="1" applyFont="1" applyFill="1" applyBorder="1"/>
    <xf numFmtId="43" fontId="3" fillId="0" borderId="0" xfId="2" applyNumberFormat="1" applyFont="1" applyFill="1" applyBorder="1"/>
    <xf numFmtId="0" fontId="8" fillId="0" borderId="2" xfId="2" applyNumberFormat="1" applyFont="1" applyFill="1" applyBorder="1" applyAlignment="1">
      <alignment vertical="top" wrapText="1" readingOrder="1"/>
    </xf>
    <xf numFmtId="0" fontId="8" fillId="0" borderId="2" xfId="2" applyNumberFormat="1" applyFont="1" applyFill="1" applyBorder="1" applyAlignment="1">
      <alignment vertical="top"/>
    </xf>
    <xf numFmtId="43" fontId="8" fillId="0" borderId="2" xfId="1" applyFont="1" applyFill="1" applyBorder="1" applyAlignment="1">
      <alignment vertical="top"/>
    </xf>
    <xf numFmtId="0" fontId="6" fillId="0" borderId="1" xfId="3" applyNumberFormat="1" applyFont="1" applyFill="1" applyBorder="1" applyAlignment="1">
      <alignment vertical="top" wrapText="1" readingOrder="1"/>
    </xf>
    <xf numFmtId="0" fontId="6" fillId="0" borderId="1" xfId="3" applyNumberFormat="1" applyFont="1" applyFill="1" applyBorder="1" applyAlignment="1">
      <alignment vertical="top"/>
    </xf>
    <xf numFmtId="43" fontId="6" fillId="0" borderId="1" xfId="1" applyFont="1" applyFill="1" applyBorder="1" applyAlignment="1">
      <alignment vertical="top"/>
    </xf>
    <xf numFmtId="0" fontId="6" fillId="0" borderId="1" xfId="2" applyNumberFormat="1" applyFont="1" applyFill="1" applyBorder="1" applyAlignment="1">
      <alignment vertical="top"/>
    </xf>
    <xf numFmtId="43" fontId="9" fillId="0" borderId="1" xfId="1" applyFont="1" applyFill="1" applyBorder="1" applyAlignment="1">
      <alignment vertical="top" wrapText="1" readingOrder="1"/>
    </xf>
    <xf numFmtId="43" fontId="10" fillId="0" borderId="0" xfId="1" applyFont="1" applyFill="1" applyBorder="1"/>
    <xf numFmtId="0" fontId="8" fillId="0" borderId="1" xfId="2" applyNumberFormat="1" applyFont="1" applyFill="1" applyBorder="1" applyAlignment="1">
      <alignment vertical="top" wrapText="1" readingOrder="1"/>
    </xf>
    <xf numFmtId="0" fontId="11" fillId="0" borderId="1" xfId="2" applyNumberFormat="1" applyFont="1" applyFill="1" applyBorder="1" applyAlignment="1">
      <alignment vertical="top" wrapText="1" readingOrder="1"/>
    </xf>
    <xf numFmtId="43" fontId="3" fillId="4" borderId="0" xfId="2" applyNumberFormat="1" applyFont="1" applyFill="1" applyBorder="1"/>
    <xf numFmtId="43" fontId="3" fillId="5" borderId="0" xfId="2" applyNumberFormat="1" applyFont="1" applyFill="1" applyBorder="1"/>
    <xf numFmtId="43" fontId="3" fillId="6" borderId="0" xfId="2" applyNumberFormat="1" applyFont="1" applyFill="1" applyBorder="1"/>
    <xf numFmtId="43" fontId="3" fillId="7" borderId="0" xfId="2" applyNumberFormat="1" applyFont="1" applyFill="1" applyBorder="1"/>
    <xf numFmtId="43" fontId="3" fillId="8" borderId="0" xfId="2" applyNumberFormat="1" applyFont="1" applyFill="1" applyBorder="1"/>
    <xf numFmtId="0" fontId="12" fillId="9" borderId="1" xfId="2" applyNumberFormat="1" applyFont="1" applyFill="1" applyBorder="1" applyAlignment="1">
      <alignment vertical="top" wrapText="1" readingOrder="1"/>
    </xf>
    <xf numFmtId="43" fontId="12" fillId="9" borderId="1" xfId="1" applyFont="1" applyFill="1" applyBorder="1" applyAlignment="1">
      <alignment vertical="top" wrapText="1" readingOrder="1"/>
    </xf>
  </cellXfs>
  <cellStyles count="4">
    <cellStyle name="Millares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190499</xdr:rowOff>
    </xdr:from>
    <xdr:to>
      <xdr:col>2</xdr:col>
      <xdr:colOff>723900</xdr:colOff>
      <xdr:row>3</xdr:row>
      <xdr:rowOff>142874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190499"/>
          <a:ext cx="1800224" cy="600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DICIEMB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workbookViewId="0">
      <pane xSplit="2" ySplit="6" topLeftCell="C19" activePane="bottomRight" state="frozen"/>
      <selection pane="topRight" activeCell="D1" sqref="D1"/>
      <selection pane="bottomLeft" activeCell="A10" sqref="A10"/>
      <selection pane="bottomRight" activeCell="G20" sqref="G20"/>
    </sheetView>
  </sheetViews>
  <sheetFormatPr baseColWidth="10" defaultRowHeight="15"/>
  <cols>
    <col min="1" max="1" width="3.140625" style="1" customWidth="1"/>
    <col min="2" max="2" width="16.5703125" style="1" bestFit="1" customWidth="1"/>
    <col min="3" max="3" width="38.7109375" style="1" customWidth="1"/>
    <col min="4" max="4" width="13.42578125" style="2" bestFit="1" customWidth="1"/>
    <col min="5" max="6" width="13.85546875" style="2" bestFit="1" customWidth="1"/>
    <col min="7" max="7" width="14.140625" style="1" bestFit="1" customWidth="1"/>
    <col min="8" max="8" width="16.42578125" style="1" customWidth="1"/>
    <col min="9" max="16384" width="11.42578125" style="1"/>
  </cols>
  <sheetData>
    <row r="1" spans="1:8" ht="17.25" customHeight="1"/>
    <row r="2" spans="1:8" ht="18" customHeight="1">
      <c r="A2" s="3" t="s">
        <v>0</v>
      </c>
      <c r="B2" s="3"/>
      <c r="C2" s="3"/>
      <c r="D2" s="3"/>
      <c r="E2" s="3"/>
      <c r="F2" s="3"/>
      <c r="G2" s="3"/>
    </row>
    <row r="3" spans="1:8" ht="15.75" customHeight="1">
      <c r="A3" s="3" t="s">
        <v>1</v>
      </c>
      <c r="B3" s="3"/>
      <c r="C3" s="3"/>
      <c r="D3" s="3"/>
      <c r="E3" s="3"/>
      <c r="F3" s="3"/>
      <c r="G3" s="3"/>
    </row>
    <row r="4" spans="1:8" ht="13.5" customHeight="1">
      <c r="A4" s="3" t="s">
        <v>2</v>
      </c>
      <c r="B4" s="3"/>
      <c r="C4" s="3"/>
      <c r="D4" s="3"/>
      <c r="E4" s="3"/>
      <c r="F4" s="3"/>
      <c r="G4" s="3"/>
    </row>
    <row r="5" spans="1:8" ht="15.75" customHeight="1"/>
    <row r="6" spans="1:8" ht="15" customHeight="1">
      <c r="B6" s="4" t="s">
        <v>3</v>
      </c>
      <c r="C6" s="4" t="s">
        <v>4</v>
      </c>
      <c r="D6" s="5" t="s">
        <v>5</v>
      </c>
      <c r="E6" s="6" t="s">
        <v>6</v>
      </c>
      <c r="F6" s="5" t="s">
        <v>7</v>
      </c>
      <c r="G6" s="5" t="s">
        <v>8</v>
      </c>
    </row>
    <row r="7" spans="1:8" ht="15" customHeight="1">
      <c r="B7" s="7" t="s">
        <v>9</v>
      </c>
      <c r="C7" s="7" t="s">
        <v>10</v>
      </c>
      <c r="D7" s="8">
        <v>222041.99000000022</v>
      </c>
      <c r="E7" s="8">
        <v>1969437.96</v>
      </c>
      <c r="F7" s="9">
        <v>2190541.84</v>
      </c>
      <c r="G7" s="10">
        <f>D7+E7-F7</f>
        <v>938.11000000033528</v>
      </c>
    </row>
    <row r="8" spans="1:8" ht="15" customHeight="1">
      <c r="B8" s="7" t="s">
        <v>11</v>
      </c>
      <c r="C8" s="7" t="s">
        <v>12</v>
      </c>
      <c r="D8" s="8"/>
      <c r="E8" s="8"/>
      <c r="F8" s="9"/>
      <c r="G8" s="10">
        <f t="shared" ref="G8:G13" si="0">D8+E8-F8</f>
        <v>0</v>
      </c>
    </row>
    <row r="9" spans="1:8" ht="15" customHeight="1">
      <c r="B9" s="7" t="s">
        <v>13</v>
      </c>
      <c r="C9" s="7" t="s">
        <v>14</v>
      </c>
      <c r="D9" s="8">
        <v>24238682.209999997</v>
      </c>
      <c r="E9" s="8">
        <v>28909895.559999999</v>
      </c>
      <c r="F9" s="9">
        <v>10788794.6</v>
      </c>
      <c r="G9" s="10">
        <f t="shared" si="0"/>
        <v>42359783.169999994</v>
      </c>
      <c r="H9" s="11">
        <f>SUM(G7:G9)</f>
        <v>42360721.279999994</v>
      </c>
    </row>
    <row r="10" spans="1:8" ht="15" customHeight="1">
      <c r="B10" s="12" t="s">
        <v>15</v>
      </c>
      <c r="C10" s="13" t="s">
        <v>16</v>
      </c>
      <c r="D10" s="14"/>
      <c r="E10" s="8">
        <v>9916268.7699999996</v>
      </c>
      <c r="F10" s="9"/>
      <c r="G10" s="10">
        <f t="shared" si="0"/>
        <v>9916268.7699999996</v>
      </c>
    </row>
    <row r="11" spans="1:8" ht="15" customHeight="1">
      <c r="B11" s="15" t="s">
        <v>17</v>
      </c>
      <c r="C11" s="16" t="s">
        <v>18</v>
      </c>
      <c r="D11" s="17"/>
      <c r="E11" s="8"/>
      <c r="F11" s="9"/>
      <c r="G11" s="10">
        <f t="shared" si="0"/>
        <v>0</v>
      </c>
    </row>
    <row r="12" spans="1:8" ht="15" customHeight="1">
      <c r="B12" s="7" t="s">
        <v>19</v>
      </c>
      <c r="C12" s="18" t="s">
        <v>20</v>
      </c>
      <c r="D12" s="19">
        <v>1672241.7000000002</v>
      </c>
      <c r="E12" s="8"/>
      <c r="F12" s="9"/>
      <c r="G12" s="10">
        <f t="shared" si="0"/>
        <v>1672241.7000000002</v>
      </c>
    </row>
    <row r="13" spans="1:8" ht="15" customHeight="1">
      <c r="B13" s="7" t="s">
        <v>21</v>
      </c>
      <c r="C13" s="7" t="s">
        <v>22</v>
      </c>
      <c r="D13" s="19">
        <v>16435020.890000001</v>
      </c>
      <c r="E13" s="8"/>
      <c r="F13" s="9"/>
      <c r="G13" s="10">
        <f t="shared" si="0"/>
        <v>16435020.890000001</v>
      </c>
      <c r="H13" s="11">
        <f>SUM(G12:G13)</f>
        <v>18107262.59</v>
      </c>
    </row>
    <row r="14" spans="1:8" ht="15" customHeight="1">
      <c r="B14" s="7" t="s">
        <v>23</v>
      </c>
      <c r="C14" s="7" t="s">
        <v>24</v>
      </c>
      <c r="D14" s="9">
        <v>336361.69</v>
      </c>
      <c r="E14" s="8">
        <v>336361.69</v>
      </c>
      <c r="F14" s="9"/>
      <c r="G14" s="20">
        <f t="shared" ref="G14:G23" si="1">-(F14+D14-E14)</f>
        <v>0</v>
      </c>
    </row>
    <row r="15" spans="1:8" ht="15" customHeight="1">
      <c r="B15" s="7" t="s">
        <v>25</v>
      </c>
      <c r="C15" s="7" t="s">
        <v>26</v>
      </c>
      <c r="D15" s="9">
        <v>134927.46</v>
      </c>
      <c r="E15" s="8">
        <v>268672.92</v>
      </c>
      <c r="F15" s="9">
        <v>134927.46</v>
      </c>
      <c r="G15" s="20">
        <f t="shared" si="1"/>
        <v>-1182</v>
      </c>
    </row>
    <row r="16" spans="1:8" ht="15" customHeight="1">
      <c r="B16" s="7" t="s">
        <v>27</v>
      </c>
      <c r="C16" s="7" t="s">
        <v>28</v>
      </c>
      <c r="D16" s="8">
        <v>6146486.6799999997</v>
      </c>
      <c r="E16" s="8">
        <v>7948179.3600000003</v>
      </c>
      <c r="F16" s="9">
        <v>6567254.6399999997</v>
      </c>
      <c r="G16" s="20">
        <f t="shared" si="1"/>
        <v>-4765561.96</v>
      </c>
    </row>
    <row r="17" spans="2:8" ht="15" customHeight="1">
      <c r="B17" s="7" t="s">
        <v>29</v>
      </c>
      <c r="C17" s="7" t="s">
        <v>30</v>
      </c>
      <c r="D17" s="8">
        <v>5691874.1500000004</v>
      </c>
      <c r="E17" s="8">
        <v>0</v>
      </c>
      <c r="F17" s="9">
        <v>2289842.64</v>
      </c>
      <c r="G17" s="20">
        <f t="shared" si="1"/>
        <v>-7981716.790000001</v>
      </c>
    </row>
    <row r="18" spans="2:8" ht="15" customHeight="1">
      <c r="B18" s="7" t="s">
        <v>31</v>
      </c>
      <c r="C18" s="7" t="s">
        <v>32</v>
      </c>
      <c r="D18" s="8">
        <v>2949494.1</v>
      </c>
      <c r="E18" s="8">
        <v>1457472.15</v>
      </c>
      <c r="F18" s="9">
        <v>125594.89</v>
      </c>
      <c r="G18" s="20">
        <f t="shared" si="1"/>
        <v>-1617616.8400000003</v>
      </c>
    </row>
    <row r="19" spans="2:8" ht="15" customHeight="1">
      <c r="B19" s="7" t="s">
        <v>33</v>
      </c>
      <c r="C19" s="7" t="s">
        <v>34</v>
      </c>
      <c r="D19" s="8">
        <v>467148</v>
      </c>
      <c r="E19" s="8">
        <v>180516.22</v>
      </c>
      <c r="F19" s="9">
        <v>348643.87</v>
      </c>
      <c r="G19" s="20">
        <f t="shared" si="1"/>
        <v>-635275.65</v>
      </c>
    </row>
    <row r="20" spans="2:8" ht="15" customHeight="1">
      <c r="B20" s="7" t="s">
        <v>35</v>
      </c>
      <c r="C20" s="7" t="s">
        <v>36</v>
      </c>
      <c r="D20" s="8">
        <v>-8376811.7299999837</v>
      </c>
      <c r="E20" s="8"/>
      <c r="F20" s="9">
        <v>9916268.7699999884</v>
      </c>
      <c r="G20" s="20">
        <f t="shared" si="1"/>
        <v>-1539457.0400000047</v>
      </c>
    </row>
    <row r="21" spans="2:8" ht="15" customHeight="1">
      <c r="B21" s="21" t="s">
        <v>37</v>
      </c>
      <c r="C21" s="22" t="s">
        <v>38</v>
      </c>
      <c r="D21" s="8">
        <v>35218506.439999998</v>
      </c>
      <c r="E21" s="8"/>
      <c r="F21" s="9"/>
      <c r="G21" s="20">
        <f t="shared" si="1"/>
        <v>-35218506.439999998</v>
      </c>
    </row>
    <row r="22" spans="2:8" ht="15" customHeight="1">
      <c r="B22" s="7" t="s">
        <v>39</v>
      </c>
      <c r="C22" s="7" t="s">
        <v>40</v>
      </c>
      <c r="D22" s="8"/>
      <c r="E22" s="8">
        <v>0</v>
      </c>
      <c r="F22" s="9">
        <v>1979437.96</v>
      </c>
      <c r="G22" s="20">
        <f t="shared" si="1"/>
        <v>-1979437.96</v>
      </c>
    </row>
    <row r="23" spans="2:8" ht="15" customHeight="1">
      <c r="B23" s="7" t="s">
        <v>41</v>
      </c>
      <c r="C23" s="7" t="s">
        <v>42</v>
      </c>
      <c r="D23" s="8"/>
      <c r="E23" s="8">
        <v>0</v>
      </c>
      <c r="F23" s="9">
        <v>28899895.559999999</v>
      </c>
      <c r="G23" s="20">
        <f t="shared" si="1"/>
        <v>-28899895.559999999</v>
      </c>
      <c r="H23" s="11">
        <f>SUM(G22:G23)</f>
        <v>-30879333.52</v>
      </c>
    </row>
    <row r="24" spans="2:8" ht="15" customHeight="1">
      <c r="B24" s="7" t="s">
        <v>43</v>
      </c>
      <c r="C24" s="7" t="s">
        <v>44</v>
      </c>
      <c r="D24" s="8"/>
      <c r="E24" s="8">
        <v>326476.77</v>
      </c>
      <c r="F24" s="9">
        <v>0</v>
      </c>
      <c r="G24" s="23">
        <f>E24</f>
        <v>326476.77</v>
      </c>
    </row>
    <row r="25" spans="2:8" ht="15" customHeight="1">
      <c r="B25" s="7" t="s">
        <v>45</v>
      </c>
      <c r="C25" s="7" t="s">
        <v>46</v>
      </c>
      <c r="D25" s="8"/>
      <c r="E25" s="8">
        <v>2289842.64</v>
      </c>
      <c r="F25" s="9">
        <v>0</v>
      </c>
      <c r="G25" s="24">
        <f t="shared" ref="G25:G39" si="2">E25</f>
        <v>2289842.64</v>
      </c>
    </row>
    <row r="26" spans="2:8" ht="15" customHeight="1">
      <c r="B26" s="7" t="s">
        <v>47</v>
      </c>
      <c r="C26" s="7" t="s">
        <v>48</v>
      </c>
      <c r="D26" s="8"/>
      <c r="E26" s="8">
        <v>19485.509999999998</v>
      </c>
      <c r="F26" s="9">
        <v>0</v>
      </c>
      <c r="G26" s="25">
        <f t="shared" si="2"/>
        <v>19485.509999999998</v>
      </c>
    </row>
    <row r="27" spans="2:8" ht="15" customHeight="1">
      <c r="B27" s="7" t="s">
        <v>49</v>
      </c>
      <c r="C27" s="7" t="s">
        <v>50</v>
      </c>
      <c r="D27" s="8"/>
      <c r="E27" s="8">
        <v>737065.43</v>
      </c>
      <c r="F27" s="9">
        <v>0</v>
      </c>
      <c r="G27" s="26">
        <f t="shared" si="2"/>
        <v>737065.43</v>
      </c>
    </row>
    <row r="28" spans="2:8" ht="15" customHeight="1">
      <c r="B28" s="7" t="s">
        <v>51</v>
      </c>
      <c r="C28" s="7" t="s">
        <v>52</v>
      </c>
      <c r="D28" s="8"/>
      <c r="E28" s="8">
        <v>179743.64</v>
      </c>
      <c r="F28" s="9">
        <v>0</v>
      </c>
      <c r="G28" s="24">
        <f t="shared" si="2"/>
        <v>179743.64</v>
      </c>
    </row>
    <row r="29" spans="2:8" ht="15" customHeight="1">
      <c r="B29" s="7" t="s">
        <v>53</v>
      </c>
      <c r="C29" s="7" t="s">
        <v>54</v>
      </c>
      <c r="D29" s="8"/>
      <c r="E29" s="8">
        <v>153540.04999999999</v>
      </c>
      <c r="F29" s="9">
        <v>0</v>
      </c>
      <c r="G29" s="24">
        <f t="shared" si="2"/>
        <v>153540.04999999999</v>
      </c>
    </row>
    <row r="30" spans="2:8" ht="15" customHeight="1">
      <c r="B30" s="7" t="s">
        <v>55</v>
      </c>
      <c r="C30" s="7" t="s">
        <v>56</v>
      </c>
      <c r="D30" s="8"/>
      <c r="E30" s="8">
        <v>325500</v>
      </c>
      <c r="F30" s="9">
        <v>0</v>
      </c>
      <c r="G30" s="27">
        <f t="shared" si="2"/>
        <v>325500</v>
      </c>
    </row>
    <row r="31" spans="2:8" ht="15" customHeight="1">
      <c r="B31" s="7" t="s">
        <v>57</v>
      </c>
      <c r="C31" s="7" t="s">
        <v>58</v>
      </c>
      <c r="D31" s="8"/>
      <c r="E31" s="8">
        <v>162381.26</v>
      </c>
      <c r="F31" s="9">
        <v>0</v>
      </c>
      <c r="G31" s="24">
        <f t="shared" si="2"/>
        <v>162381.26</v>
      </c>
    </row>
    <row r="32" spans="2:8" ht="15" customHeight="1">
      <c r="B32" s="7" t="s">
        <v>59</v>
      </c>
      <c r="C32" s="7" t="s">
        <v>60</v>
      </c>
      <c r="D32" s="8"/>
      <c r="E32" s="8">
        <v>5753948.5599999996</v>
      </c>
      <c r="F32" s="9">
        <v>0</v>
      </c>
      <c r="G32" s="23">
        <f t="shared" si="2"/>
        <v>5753948.5599999996</v>
      </c>
    </row>
    <row r="33" spans="2:8" ht="15" customHeight="1">
      <c r="B33" s="7" t="s">
        <v>61</v>
      </c>
      <c r="C33" s="7" t="s">
        <v>62</v>
      </c>
      <c r="D33" s="8"/>
      <c r="E33" s="8">
        <v>29500</v>
      </c>
      <c r="F33" s="9">
        <v>0</v>
      </c>
      <c r="G33" s="23">
        <f t="shared" si="2"/>
        <v>29500</v>
      </c>
      <c r="H33" s="11">
        <f>SUM(G33+G32+G24)</f>
        <v>6109925.3300000001</v>
      </c>
    </row>
    <row r="34" spans="2:8" ht="15" customHeight="1">
      <c r="B34" s="7" t="s">
        <v>63</v>
      </c>
      <c r="C34" s="7" t="s">
        <v>64</v>
      </c>
      <c r="D34" s="8"/>
      <c r="E34" s="8">
        <v>125594.89</v>
      </c>
      <c r="F34" s="9">
        <v>0</v>
      </c>
      <c r="G34" s="24">
        <f t="shared" si="2"/>
        <v>125594.89</v>
      </c>
    </row>
    <row r="35" spans="2:8" ht="15" customHeight="1">
      <c r="B35" s="7" t="s">
        <v>65</v>
      </c>
      <c r="C35" s="7" t="s">
        <v>66</v>
      </c>
      <c r="D35" s="8"/>
      <c r="E35" s="8">
        <v>3000</v>
      </c>
      <c r="F35" s="9">
        <v>0</v>
      </c>
      <c r="G35" s="27">
        <f t="shared" si="2"/>
        <v>3000</v>
      </c>
    </row>
    <row r="36" spans="2:8" ht="15" customHeight="1">
      <c r="B36" s="7" t="s">
        <v>67</v>
      </c>
      <c r="C36" s="7" t="s">
        <v>68</v>
      </c>
      <c r="D36" s="8"/>
      <c r="E36" s="8">
        <v>363693.66</v>
      </c>
      <c r="F36" s="9">
        <v>0</v>
      </c>
      <c r="G36" s="24">
        <f t="shared" si="2"/>
        <v>363693.66</v>
      </c>
    </row>
    <row r="37" spans="2:8" ht="15" customHeight="1">
      <c r="B37" s="7" t="s">
        <v>69</v>
      </c>
      <c r="C37" s="7" t="s">
        <v>70</v>
      </c>
      <c r="D37" s="8"/>
      <c r="E37" s="8">
        <v>1559325.19</v>
      </c>
      <c r="F37" s="9">
        <v>0</v>
      </c>
      <c r="G37" s="24">
        <f t="shared" si="2"/>
        <v>1559325.19</v>
      </c>
      <c r="H37" s="11">
        <f>SUM(G37+G36+G34+G31+G29+G25+G28)</f>
        <v>4834121.3299999991</v>
      </c>
    </row>
    <row r="38" spans="2:8" ht="15" customHeight="1">
      <c r="B38" s="7" t="s">
        <v>71</v>
      </c>
      <c r="C38" s="7" t="s">
        <v>72</v>
      </c>
      <c r="D38" s="8"/>
      <c r="E38" s="8">
        <v>15000</v>
      </c>
      <c r="F38" s="9">
        <v>0</v>
      </c>
      <c r="G38" s="27">
        <f t="shared" si="2"/>
        <v>15000</v>
      </c>
    </row>
    <row r="39" spans="2:8" ht="15" customHeight="1">
      <c r="B39" s="7" t="s">
        <v>73</v>
      </c>
      <c r="C39" s="7" t="s">
        <v>74</v>
      </c>
      <c r="D39" s="8"/>
      <c r="E39" s="8">
        <v>210300</v>
      </c>
      <c r="F39" s="9">
        <v>0</v>
      </c>
      <c r="G39" s="27">
        <f t="shared" si="2"/>
        <v>210300</v>
      </c>
      <c r="H39" s="11">
        <f>SUM(G39+G38+G35+G30)</f>
        <v>553800</v>
      </c>
    </row>
    <row r="40" spans="2:8">
      <c r="B40" s="28" t="s">
        <v>75</v>
      </c>
      <c r="C40" s="28" t="s">
        <v>76</v>
      </c>
      <c r="D40" s="29"/>
      <c r="E40" s="29">
        <f>SUM(E7:E39)</f>
        <v>63241202.229999989</v>
      </c>
      <c r="F40" s="29">
        <f>SUM(F7:F39)</f>
        <v>63241202.229999989</v>
      </c>
      <c r="G40" s="29">
        <f>SUM(G7:G39)</f>
        <v>-4.8894435167312622E-9</v>
      </c>
    </row>
    <row r="41" spans="2:8" ht="16.5" customHeight="1"/>
    <row r="43" spans="2:8">
      <c r="E43" s="2">
        <f>E40-F40</f>
        <v>0</v>
      </c>
      <c r="G43" s="11">
        <f>SUM(G24:G39)</f>
        <v>12254397.6</v>
      </c>
    </row>
  </sheetData>
  <mergeCells count="3">
    <mergeCell ref="A2:G2"/>
    <mergeCell ref="A3:G3"/>
    <mergeCell ref="A4:G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Impresion1/19/2026 2:53:10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 Diciembre 2025</vt:lpstr>
      <vt:lpstr>'Balanza Diciembre 2025'!Área_de_impresión</vt:lpstr>
      <vt:lpstr>'Balanza Diciembre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2026-03-06T15:54:23Z</dcterms:created>
  <dcterms:modified xsi:type="dcterms:W3CDTF">2026-03-06T15:56:05Z</dcterms:modified>
</cp:coreProperties>
</file>