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\Documents\"/>
    </mc:Choice>
  </mc:AlternateContent>
  <bookViews>
    <workbookView xWindow="0" yWindow="0" windowWidth="28800" windowHeight="12315"/>
  </bookViews>
  <sheets>
    <sheet name="Activos fijos " sheetId="1" r:id="rId1"/>
  </sheets>
  <externalReferences>
    <externalReference r:id="rId2"/>
    <externalReference r:id="rId3"/>
  </externalReferences>
  <definedNames>
    <definedName name="ARA_Threshold">[1]Lead!$O$2</definedName>
    <definedName name="_xlnm.Print_Area" localSheetId="0">'Activos fijos '!$A$1:$K$19</definedName>
    <definedName name="ARP_Threshold">[1]Lead!$N$2</definedName>
    <definedName name="AS2DocOpenMode" hidden="1">"AS2DocumentEdit"</definedName>
    <definedName name="AS2ReportLS" hidden="1">1</definedName>
    <definedName name="AS2SyncStepLS" hidden="1">0</definedName>
    <definedName name="AS2TickmarkLS" localSheetId="0" hidden="1">#REF!</definedName>
    <definedName name="AS2TickmarkLS" hidden="1">#REF!</definedName>
    <definedName name="AS2VersionLS" hidden="1">300</definedName>
    <definedName name="BG_Del" hidden="1">15</definedName>
    <definedName name="BG_Ins" hidden="1">4</definedName>
    <definedName name="BG_Mod" hidden="1">6</definedName>
    <definedName name="L_Adjust">[1]Links!$H:$H</definedName>
    <definedName name="L_AJE_Tot">[1]Links!$G:$G</definedName>
    <definedName name="L_CY_Beg">[1]Links!$F:$F</definedName>
    <definedName name="L_CY_End">[1]Links!$J:$J</definedName>
    <definedName name="L_PY_End">[1]Links!$K:$K</definedName>
    <definedName name="L_RJE_Tot">[1]Links!$I:$I</definedName>
    <definedName name="S_Adjust_Data">[1]Lead!$I$1:$I$904</definedName>
    <definedName name="S_AJE_Tot_Data">[1]Lead!$H$1:$H$904</definedName>
    <definedName name="S_CY_Beg_Data">[1]Lead!$F$1:$F$904</definedName>
    <definedName name="S_CY_End_Data">[1]Lead!$K$1:$K$904</definedName>
    <definedName name="S_PY_End_Data">[1]Lead!$M$1:$M$904</definedName>
    <definedName name="S_RJE_Tot_Data">[1]Lead!$J$1:$J$904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C10" i="1"/>
  <c r="C11" i="1"/>
  <c r="C17" i="1" s="1"/>
  <c r="G11" i="1"/>
  <c r="G17" i="1" s="1"/>
  <c r="I11" i="1"/>
  <c r="I17" i="1" s="1"/>
  <c r="C14" i="1"/>
  <c r="K14" i="1"/>
  <c r="K16" i="1" s="1"/>
  <c r="C15" i="1"/>
  <c r="K15" i="1"/>
  <c r="C16" i="1"/>
  <c r="E16" i="1"/>
  <c r="G16" i="1"/>
  <c r="I16" i="1"/>
  <c r="F23" i="1"/>
  <c r="E10" i="1" s="1"/>
  <c r="K10" i="1" s="1"/>
  <c r="L10" i="1" s="1"/>
  <c r="I23" i="1"/>
  <c r="K23" i="1"/>
  <c r="I24" i="1"/>
  <c r="K24" i="1"/>
  <c r="L31" i="1" s="1"/>
  <c r="I25" i="1"/>
  <c r="K25" i="1"/>
  <c r="L28" i="1" s="1"/>
  <c r="I26" i="1"/>
  <c r="I33" i="1" s="1"/>
  <c r="K26" i="1"/>
  <c r="F27" i="1"/>
  <c r="K27" i="1" s="1"/>
  <c r="I27" i="1"/>
  <c r="I28" i="1"/>
  <c r="K28" i="1"/>
  <c r="I29" i="1"/>
  <c r="K29" i="1"/>
  <c r="I30" i="1"/>
  <c r="K30" i="1"/>
  <c r="I31" i="1"/>
  <c r="K31" i="1"/>
  <c r="I32" i="1"/>
  <c r="K32" i="1"/>
  <c r="E33" i="1"/>
  <c r="G33" i="1"/>
  <c r="L39" i="1"/>
  <c r="L53" i="1" s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I53" i="1"/>
  <c r="K33" i="1" l="1"/>
  <c r="K19" i="1" s="1"/>
  <c r="F33" i="1"/>
  <c r="E9" i="1"/>
  <c r="E11" i="1" l="1"/>
  <c r="E17" i="1" s="1"/>
  <c r="K9" i="1"/>
  <c r="L9" i="1" l="1"/>
  <c r="K11" i="1"/>
  <c r="K17" i="1" s="1"/>
  <c r="K21" i="1" s="1"/>
</calcChain>
</file>

<file path=xl/comments1.xml><?xml version="1.0" encoding="utf-8"?>
<comments xmlns="http://schemas.openxmlformats.org/spreadsheetml/2006/main">
  <authors>
    <author>Gerencia Financiera</author>
  </authors>
  <commentList>
    <comment ref="I22" authorId="0" shapeId="0">
      <text>
        <r>
          <rPr>
            <b/>
            <sz val="9"/>
            <rFont val="Tahoma"/>
            <family val="2"/>
          </rPr>
          <t>Gerencia Financiera:</t>
        </r>
        <r>
          <rPr>
            <sz val="9"/>
            <rFont val="Tahoma"/>
            <family val="2"/>
          </rPr>
          <t xml:space="preserve">
eso es parte del borrador de trabajo </t>
        </r>
      </text>
    </comment>
  </commentList>
</comments>
</file>

<file path=xl/sharedStrings.xml><?xml version="1.0" encoding="utf-8"?>
<sst xmlns="http://schemas.openxmlformats.org/spreadsheetml/2006/main" count="34" uniqueCount="33">
  <si>
    <t xml:space="preserve">VALOR </t>
  </si>
  <si>
    <t>DEPREC.</t>
  </si>
  <si>
    <t>Aires Acondicionado</t>
  </si>
  <si>
    <t xml:space="preserve">otros mobiliarios </t>
  </si>
  <si>
    <t xml:space="preserve">Muebles de oficinas </t>
  </si>
  <si>
    <t>Maquinaria y equipos</t>
  </si>
  <si>
    <t xml:space="preserve">computos </t>
  </si>
  <si>
    <t>medicos y laboratorios</t>
  </si>
  <si>
    <t xml:space="preserve">Electricos </t>
  </si>
  <si>
    <t xml:space="preserve">Comunicación </t>
  </si>
  <si>
    <t>Mobiliarios y equipos oficina</t>
  </si>
  <si>
    <t>EQUIPO TRANSPORTE</t>
  </si>
  <si>
    <t>VALOR LIBRO</t>
  </si>
  <si>
    <t xml:space="preserve">DEPRECIACION </t>
  </si>
  <si>
    <t>ADIOCIONALES</t>
  </si>
  <si>
    <t>VALOR</t>
  </si>
  <si>
    <t>Mobiliario y Equipos Netos.</t>
  </si>
  <si>
    <t xml:space="preserve">Equipos de Computos  </t>
  </si>
  <si>
    <t>Mobiliario y equipos de oficina</t>
  </si>
  <si>
    <t xml:space="preserve">Depreciación </t>
  </si>
  <si>
    <t xml:space="preserve">Equipos de transporte y otros </t>
  </si>
  <si>
    <t>Costos</t>
  </si>
  <si>
    <t xml:space="preserve">Saldo al Final </t>
  </si>
  <si>
    <t>Transferencias</t>
  </si>
  <si>
    <t xml:space="preserve">Ajuste </t>
  </si>
  <si>
    <t>Activos Mes</t>
  </si>
  <si>
    <t>Adiciones</t>
  </si>
  <si>
    <t xml:space="preserve">Saldo al inico </t>
  </si>
  <si>
    <t>Mobiliario y equipos 2021</t>
  </si>
  <si>
    <t>,</t>
  </si>
  <si>
    <t>Del ejercicio terminado Noviembre 2025</t>
  </si>
  <si>
    <t xml:space="preserve">Estado de Activo Fijo </t>
  </si>
  <si>
    <t>SERVICIO REGIONAL DE SALUD ESTE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</si>
</sst>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[$-10409]&quot;$&quot;\ #,##0.00;\(&quot;$&quot;\ #,##0.00\)"/>
    <numFmt numFmtId="166" formatCode="_(* #,##0_);_(* \(#,##0\);_(* &quot;-&quot;??_);_(@_)"/>
  </numFmts>
  <fonts count="1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9"/>
      <color rgb="FF000000"/>
      <name val="Segoe UI"/>
      <family val="2"/>
    </font>
    <font>
      <sz val="11"/>
      <color rgb="FF000000"/>
      <name val="Calibri"/>
      <family val="2"/>
      <scheme val="minor"/>
    </font>
    <font>
      <sz val="8"/>
      <color theme="1"/>
      <name val="Times New Roman"/>
      <family val="1"/>
    </font>
    <font>
      <sz val="8"/>
      <color rgb="FF000000"/>
      <name val="Times New Roman"/>
      <family val="1"/>
    </font>
    <font>
      <b/>
      <sz val="8"/>
      <name val="Arial"/>
      <family val="2"/>
    </font>
    <font>
      <sz val="8"/>
      <name val="Calibri"/>
      <family val="2"/>
    </font>
    <font>
      <b/>
      <sz val="8"/>
      <color theme="1"/>
      <name val="Times New Roman"/>
      <family val="1"/>
    </font>
    <font>
      <sz val="8"/>
      <color theme="1"/>
      <name val="Calibri"/>
      <family val="2"/>
    </font>
    <font>
      <b/>
      <sz val="9"/>
      <name val="Tahoma"/>
      <family val="2"/>
    </font>
    <font>
      <sz val="9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/>
      <top/>
      <bottom style="medium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6" fillId="0" borderId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2" applyFont="1"/>
    <xf numFmtId="43" fontId="3" fillId="0" borderId="0" xfId="1" applyFont="1"/>
    <xf numFmtId="43" fontId="3" fillId="0" borderId="0" xfId="2" applyNumberFormat="1" applyFont="1"/>
    <xf numFmtId="43" fontId="3" fillId="0" borderId="0" xfId="1" applyFont="1" applyFill="1"/>
    <xf numFmtId="43" fontId="4" fillId="0" borderId="0" xfId="1" applyFont="1" applyFill="1"/>
    <xf numFmtId="43" fontId="3" fillId="0" borderId="0" xfId="2" applyNumberFormat="1" applyFont="1" applyFill="1"/>
    <xf numFmtId="43" fontId="5" fillId="0" borderId="1" xfId="1" applyFont="1" applyFill="1" applyBorder="1" applyAlignment="1">
      <alignment vertical="top" wrapText="1" readingOrder="1"/>
    </xf>
    <xf numFmtId="0" fontId="5" fillId="0" borderId="1" xfId="3" applyNumberFormat="1" applyFont="1" applyFill="1" applyBorder="1" applyAlignment="1">
      <alignment vertical="top" wrapText="1" readingOrder="1"/>
    </xf>
    <xf numFmtId="164" fontId="3" fillId="0" borderId="0" xfId="2" applyNumberFormat="1" applyFont="1"/>
    <xf numFmtId="43" fontId="3" fillId="2" borderId="0" xfId="2" applyNumberFormat="1" applyFont="1" applyFill="1"/>
    <xf numFmtId="43" fontId="5" fillId="0" borderId="1" xfId="1" applyFont="1" applyFill="1" applyBorder="1" applyAlignment="1">
      <alignment horizontal="right" vertical="top" wrapText="1" readingOrder="1"/>
    </xf>
    <xf numFmtId="43" fontId="3" fillId="3" borderId="0" xfId="2" applyNumberFormat="1" applyFont="1" applyFill="1"/>
    <xf numFmtId="43" fontId="7" fillId="0" borderId="0" xfId="1" applyFont="1" applyFill="1"/>
    <xf numFmtId="0" fontId="8" fillId="0" borderId="0" xfId="2" applyFont="1" applyFill="1"/>
    <xf numFmtId="43" fontId="8" fillId="0" borderId="0" xfId="1" applyFont="1" applyFill="1"/>
    <xf numFmtId="0" fontId="9" fillId="0" borderId="0" xfId="2" applyFont="1"/>
    <xf numFmtId="43" fontId="3" fillId="0" borderId="0" xfId="4" applyFont="1"/>
    <xf numFmtId="0" fontId="4" fillId="0" borderId="0" xfId="2" applyFont="1"/>
    <xf numFmtId="0" fontId="7" fillId="0" borderId="0" xfId="2" applyFont="1" applyFill="1"/>
    <xf numFmtId="165" fontId="10" fillId="0" borderId="0" xfId="4" applyNumberFormat="1" applyFont="1" applyFill="1" applyBorder="1"/>
    <xf numFmtId="3" fontId="11" fillId="0" borderId="2" xfId="2" applyNumberFormat="1" applyFont="1" applyFill="1" applyBorder="1"/>
    <xf numFmtId="0" fontId="11" fillId="0" borderId="0" xfId="2" applyFont="1" applyFill="1" applyAlignment="1">
      <alignment horizontal="right" vertical="top" wrapText="1"/>
    </xf>
    <xf numFmtId="0" fontId="11" fillId="0" borderId="0" xfId="2" applyFont="1" applyFill="1"/>
    <xf numFmtId="0" fontId="11" fillId="0" borderId="0" xfId="2" applyFont="1" applyFill="1" applyAlignment="1">
      <alignment horizontal="center"/>
    </xf>
    <xf numFmtId="165" fontId="10" fillId="0" borderId="0" xfId="3" applyNumberFormat="1" applyFont="1" applyFill="1" applyBorder="1"/>
    <xf numFmtId="3" fontId="7" fillId="0" borderId="3" xfId="2" applyNumberFormat="1" applyFont="1" applyFill="1" applyBorder="1"/>
    <xf numFmtId="0" fontId="7" fillId="0" borderId="0" xfId="2" applyFont="1" applyFill="1" applyAlignment="1">
      <alignment horizontal="right" vertical="top" wrapText="1"/>
    </xf>
    <xf numFmtId="3" fontId="7" fillId="0" borderId="4" xfId="2" applyNumberFormat="1" applyFont="1" applyFill="1" applyBorder="1"/>
    <xf numFmtId="43" fontId="7" fillId="0" borderId="0" xfId="2" applyNumberFormat="1" applyFont="1" applyFill="1"/>
    <xf numFmtId="3" fontId="7" fillId="0" borderId="0" xfId="2" applyNumberFormat="1" applyFont="1" applyFill="1"/>
    <xf numFmtId="166" fontId="7" fillId="0" borderId="0" xfId="5" applyNumberFormat="1" applyFont="1" applyFill="1" applyAlignment="1">
      <alignment horizontal="right" vertical="top" wrapText="1"/>
    </xf>
    <xf numFmtId="166" fontId="7" fillId="0" borderId="0" xfId="5" applyNumberFormat="1" applyFont="1" applyFill="1"/>
    <xf numFmtId="166" fontId="7" fillId="0" borderId="0" xfId="4" applyNumberFormat="1" applyFont="1" applyFill="1"/>
    <xf numFmtId="3" fontId="7" fillId="0" borderId="0" xfId="3" applyNumberFormat="1" applyFont="1" applyFill="1" applyBorder="1" applyAlignment="1">
      <alignment horizontal="right" vertical="center"/>
    </xf>
    <xf numFmtId="3" fontId="7" fillId="0" borderId="0" xfId="2" applyNumberFormat="1" applyFont="1" applyFill="1" applyBorder="1"/>
    <xf numFmtId="43" fontId="10" fillId="0" borderId="0" xfId="4" applyFont="1" applyFill="1" applyBorder="1"/>
    <xf numFmtId="166" fontId="7" fillId="0" borderId="0" xfId="2" applyNumberFormat="1" applyFont="1" applyFill="1"/>
    <xf numFmtId="43" fontId="12" fillId="0" borderId="5" xfId="1" applyFont="1" applyFill="1" applyBorder="1" applyAlignment="1">
      <alignment vertical="top" wrapText="1"/>
    </xf>
    <xf numFmtId="3" fontId="7" fillId="0" borderId="0" xfId="2" applyNumberFormat="1" applyFont="1" applyFill="1" applyAlignment="1">
      <alignment horizontal="right" vertical="top" wrapText="1"/>
    </xf>
    <xf numFmtId="3" fontId="7" fillId="0" borderId="0" xfId="2" applyNumberFormat="1" applyFont="1" applyFill="1" applyAlignment="1">
      <alignment horizontal="right"/>
    </xf>
    <xf numFmtId="43" fontId="7" fillId="0" borderId="0" xfId="1" applyFont="1" applyFill="1" applyAlignment="1">
      <alignment horizontal="right" vertical="top" wrapText="1"/>
    </xf>
    <xf numFmtId="43" fontId="7" fillId="0" borderId="0" xfId="4" applyNumberFormat="1" applyFont="1" applyFill="1"/>
    <xf numFmtId="43" fontId="7" fillId="0" borderId="0" xfId="4" applyFont="1" applyFill="1"/>
    <xf numFmtId="0" fontId="11" fillId="0" borderId="6" xfId="2" applyFont="1" applyFill="1" applyBorder="1" applyAlignment="1">
      <alignment horizontal="center"/>
    </xf>
    <xf numFmtId="0" fontId="7" fillId="0" borderId="0" xfId="2" applyFont="1" applyFill="1" applyAlignment="1">
      <alignment vertical="top" wrapText="1"/>
    </xf>
    <xf numFmtId="0" fontId="11" fillId="0" borderId="6" xfId="2" applyFont="1" applyFill="1" applyBorder="1" applyAlignment="1">
      <alignment horizontal="center" vertical="top"/>
    </xf>
    <xf numFmtId="0" fontId="11" fillId="0" borderId="0" xfId="2" applyFont="1" applyFill="1" applyAlignment="1">
      <alignment horizontal="center" vertical="top" wrapText="1"/>
    </xf>
    <xf numFmtId="0" fontId="11" fillId="0" borderId="0" xfId="2" applyFont="1" applyFill="1" applyAlignment="1">
      <alignment horizontal="center"/>
    </xf>
    <xf numFmtId="0" fontId="11" fillId="4" borderId="0" xfId="0" applyFont="1" applyFill="1" applyAlignment="1">
      <alignment horizontal="center" vertical="center"/>
    </xf>
  </cellXfs>
  <cellStyles count="6">
    <cellStyle name="Comma 2" xfId="5"/>
    <cellStyle name="Millares" xfId="1" builtinId="3"/>
    <cellStyle name="Millares 6" xfId="4"/>
    <cellStyle name="Normal" xfId="0" builtinId="0"/>
    <cellStyle name="Normal 2" xfId="3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485971</xdr:colOff>
      <xdr:row>0</xdr:row>
      <xdr:rowOff>19438</xdr:rowOff>
    </xdr:from>
    <xdr:ext cx="1047750" cy="532417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971" y="19438"/>
          <a:ext cx="10477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cuperacion%20emmanuel\2201%20Armado%20de%20los%20Estados%20Financieros%20de%20Grupo%20Carol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AI/Downloads/ESTADO%20FINANC%20NOVIEMB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BS"/>
      <sheetName val="ER"/>
      <sheetName val="ECP"/>
      <sheetName val="EFE"/>
      <sheetName val="Notas"/>
      <sheetName val="Links"/>
      <sheetName val="Préstamos"/>
      <sheetName val="Tickmarks"/>
      <sheetName val="Dist. Inv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za Octubre 2025"/>
      <sheetName val="Balanza Agosto 2025"/>
      <sheetName val="Balanza JULIO 2025"/>
      <sheetName val="Balanza JUNIO 2025"/>
      <sheetName val="Balanza Mayo 2025"/>
      <sheetName val="Balanza Abril 2025"/>
      <sheetName val="Balanza Marzo 2025"/>
      <sheetName val="Balanza Febrero 2025"/>
      <sheetName val="Balanza Enero 2025"/>
      <sheetName val="Balanza Diciembre 2024"/>
      <sheetName val="Balanza Noviembre 2024"/>
      <sheetName val="Balanza Octubre 2024"/>
      <sheetName val="Balanza Septimbre 2024"/>
      <sheetName val="Balanza Agosto 2024"/>
      <sheetName val="Balanza Julio 2024"/>
      <sheetName val="Balanza Junio 2024"/>
      <sheetName val="Balanza Mayo 2024"/>
      <sheetName val="Balanza Abril 2024"/>
      <sheetName val="Balanza Marzo 2024"/>
      <sheetName val="Balanza Febrero 2024"/>
      <sheetName val="Balanza Enero 2024"/>
      <sheetName val="Balanza MAYO 2023"/>
      <sheetName val="Balanza ENERO 2023"/>
      <sheetName val="Balanza Septiembre 2025"/>
      <sheetName val="ESF SNS"/>
      <sheetName val="ERF SRS"/>
      <sheetName val="ECAMP"/>
      <sheetName val="EST. Flujo Efc"/>
      <sheetName val="Efectivo"/>
      <sheetName val="Cuenta por Cobrar"/>
      <sheetName val="Inventario"/>
      <sheetName val="CXP Corto plazo"/>
      <sheetName val="Retenciones y Acum."/>
      <sheetName val="Benef. Empl x p Corto Plazo"/>
      <sheetName val="CXP Largo Plazo"/>
      <sheetName val="Benef. Empl x pagar Larg. Plaz"/>
      <sheetName val="Ingresos"/>
      <sheetName val="Total Gas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59"/>
  <sheetViews>
    <sheetView tabSelected="1" zoomScale="98" zoomScaleNormal="98" workbookViewId="0">
      <selection activeCell="A5" sqref="A5:K5"/>
    </sheetView>
  </sheetViews>
  <sheetFormatPr baseColWidth="10" defaultColWidth="9.140625" defaultRowHeight="11.25"/>
  <cols>
    <col min="1" max="1" width="9.140625" style="1"/>
    <col min="2" max="2" width="18.28515625" style="1" customWidth="1"/>
    <col min="3" max="3" width="12" style="1" bestFit="1" customWidth="1"/>
    <col min="4" max="4" width="2.42578125" style="1" customWidth="1"/>
    <col min="5" max="5" width="11.85546875" style="1" customWidth="1"/>
    <col min="6" max="6" width="13.85546875" style="1" bestFit="1" customWidth="1"/>
    <col min="7" max="7" width="12.28515625" style="1" customWidth="1"/>
    <col min="8" max="8" width="2.42578125" style="1" customWidth="1"/>
    <col min="9" max="9" width="12.85546875" style="1" customWidth="1"/>
    <col min="10" max="10" width="2.42578125" style="1" customWidth="1"/>
    <col min="11" max="11" width="12.5703125" style="1" bestFit="1" customWidth="1"/>
    <col min="12" max="12" width="12.42578125" style="2" bestFit="1" customWidth="1"/>
    <col min="13" max="13" width="23.5703125" style="1" customWidth="1"/>
    <col min="14" max="14" width="21" style="1" customWidth="1"/>
    <col min="15" max="16" width="15.85546875" style="1" customWidth="1"/>
    <col min="17" max="16384" width="9.140625" style="1"/>
  </cols>
  <sheetData>
    <row r="1" spans="1:16" s="19" customFormat="1">
      <c r="L1" s="13"/>
      <c r="M1" s="43"/>
    </row>
    <row r="2" spans="1:16" s="19" customFormat="1">
      <c r="A2" s="49" t="s">
        <v>32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13"/>
      <c r="M2" s="43"/>
    </row>
    <row r="3" spans="1:16" s="19" customFormat="1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13"/>
      <c r="M3" s="43"/>
    </row>
    <row r="4" spans="1:16" s="19" customFormat="1">
      <c r="A4" s="49" t="s">
        <v>30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13"/>
      <c r="M4" s="43"/>
    </row>
    <row r="5" spans="1:16" s="19" customFormat="1">
      <c r="A5" s="49" t="s">
        <v>29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13"/>
      <c r="M5" s="43"/>
    </row>
    <row r="6" spans="1:16" s="19" customFormat="1">
      <c r="A6" s="23" t="s">
        <v>28</v>
      </c>
      <c r="C6" s="48"/>
      <c r="D6" s="45"/>
      <c r="F6" s="45"/>
      <c r="I6" s="47"/>
      <c r="J6" s="47"/>
      <c r="K6" s="48"/>
      <c r="L6" s="13"/>
      <c r="M6" s="43"/>
    </row>
    <row r="7" spans="1:16" s="19" customFormat="1" ht="12" thickBot="1">
      <c r="C7" s="44" t="s">
        <v>27</v>
      </c>
      <c r="D7" s="45"/>
      <c r="E7" s="44" t="s">
        <v>26</v>
      </c>
      <c r="F7" s="47" t="s">
        <v>25</v>
      </c>
      <c r="G7" s="44" t="s">
        <v>24</v>
      </c>
      <c r="H7" s="45"/>
      <c r="I7" s="46" t="s">
        <v>23</v>
      </c>
      <c r="J7" s="45"/>
      <c r="K7" s="44" t="s">
        <v>22</v>
      </c>
      <c r="L7" s="13"/>
      <c r="M7" s="43"/>
    </row>
    <row r="8" spans="1:16" s="19" customFormat="1">
      <c r="A8" s="23" t="s">
        <v>21</v>
      </c>
      <c r="D8" s="27"/>
      <c r="F8" s="27"/>
      <c r="I8" s="27"/>
      <c r="J8" s="27"/>
      <c r="L8" s="13"/>
      <c r="M8" s="43"/>
    </row>
    <row r="9" spans="1:16" s="19" customFormat="1">
      <c r="A9" s="19" t="s">
        <v>10</v>
      </c>
      <c r="C9" s="40">
        <f>SUM(E24:E32)</f>
        <v>29899037.240000002</v>
      </c>
      <c r="D9" s="27"/>
      <c r="E9" s="42">
        <f>F24+F25+F27+F29+F31+F28+F32+F30</f>
        <v>10783753.289999999</v>
      </c>
      <c r="F9" s="41"/>
      <c r="G9" s="32"/>
      <c r="H9" s="32"/>
      <c r="I9" s="31"/>
      <c r="J9" s="27"/>
      <c r="K9" s="30">
        <f>+C9+E9+F9</f>
        <v>40682790.530000001</v>
      </c>
      <c r="L9" s="13">
        <f>K9-K14</f>
        <v>15412418.080000002</v>
      </c>
      <c r="M9" s="25"/>
      <c r="N9" s="36"/>
      <c r="O9" s="29"/>
      <c r="P9" s="29"/>
    </row>
    <row r="10" spans="1:16" s="19" customFormat="1">
      <c r="A10" s="19" t="s">
        <v>20</v>
      </c>
      <c r="C10" s="40">
        <f>SUM(E23)</f>
        <v>2502043.54</v>
      </c>
      <c r="D10" s="39"/>
      <c r="E10" s="38">
        <f>SUM(F23)</f>
        <v>1672237.7</v>
      </c>
      <c r="F10" s="31"/>
      <c r="G10" s="32"/>
      <c r="H10" s="32"/>
      <c r="I10" s="37"/>
      <c r="J10" s="27"/>
      <c r="K10" s="30">
        <f>+C10+E10</f>
        <v>4174281.24</v>
      </c>
      <c r="L10" s="13">
        <f>K10-K15</f>
        <v>1672241.7000000002</v>
      </c>
      <c r="M10" s="25"/>
      <c r="N10" s="36"/>
      <c r="O10" s="29"/>
      <c r="P10" s="29"/>
    </row>
    <row r="11" spans="1:16" s="19" customFormat="1">
      <c r="C11" s="26">
        <f>SUM(C9:C10)</f>
        <v>32401080.780000001</v>
      </c>
      <c r="D11" s="27"/>
      <c r="E11" s="26">
        <f>SUM(E9:E10)</f>
        <v>12455990.989999998</v>
      </c>
      <c r="F11" s="27"/>
      <c r="G11" s="26">
        <f>SUM(G9:G10)</f>
        <v>0</v>
      </c>
      <c r="I11" s="26">
        <f>SUM(I9:I10)</f>
        <v>0</v>
      </c>
      <c r="J11" s="27"/>
      <c r="K11" s="26">
        <f>SUM(K9:K10)</f>
        <v>44857071.770000003</v>
      </c>
      <c r="L11" s="13"/>
      <c r="M11" s="25"/>
      <c r="N11" s="36"/>
    </row>
    <row r="12" spans="1:16" s="19" customFormat="1">
      <c r="C12" s="35"/>
      <c r="D12" s="27"/>
      <c r="E12" s="35"/>
      <c r="F12" s="27"/>
      <c r="G12" s="35"/>
      <c r="I12" s="35"/>
      <c r="J12" s="27"/>
      <c r="L12" s="13"/>
    </row>
    <row r="13" spans="1:16" s="19" customFormat="1">
      <c r="A13" s="23" t="s">
        <v>19</v>
      </c>
      <c r="D13" s="27"/>
      <c r="F13" s="27"/>
      <c r="I13" s="27"/>
      <c r="J13" s="27"/>
      <c r="L13" s="13"/>
      <c r="M13" s="30"/>
    </row>
    <row r="14" spans="1:16" s="19" customFormat="1">
      <c r="A14" s="19" t="s">
        <v>18</v>
      </c>
      <c r="C14" s="34">
        <f>SUM(G24:G32)</f>
        <v>25270372.449999999</v>
      </c>
      <c r="D14" s="27"/>
      <c r="E14" s="33"/>
      <c r="F14" s="31"/>
      <c r="G14" s="32"/>
      <c r="H14" s="32"/>
      <c r="I14" s="31"/>
      <c r="J14" s="31"/>
      <c r="K14" s="30">
        <f>+C14+E14+G14</f>
        <v>25270372.449999999</v>
      </c>
      <c r="L14" s="13"/>
      <c r="M14" s="25"/>
      <c r="N14" s="20"/>
      <c r="O14" s="29"/>
    </row>
    <row r="15" spans="1:16" s="19" customFormat="1" ht="12" thickBot="1">
      <c r="A15" s="19" t="s">
        <v>17</v>
      </c>
      <c r="C15" s="34">
        <f>SUM(G23)</f>
        <v>2502039.54</v>
      </c>
      <c r="D15" s="27"/>
      <c r="E15" s="33"/>
      <c r="F15" s="31"/>
      <c r="G15" s="32"/>
      <c r="H15" s="32"/>
      <c r="I15" s="31"/>
      <c r="J15" s="31"/>
      <c r="K15" s="30">
        <f>+C15+E15</f>
        <v>2502039.54</v>
      </c>
      <c r="L15" s="13"/>
      <c r="M15" s="25"/>
      <c r="N15" s="20"/>
      <c r="O15" s="29"/>
    </row>
    <row r="16" spans="1:16" s="19" customFormat="1" ht="12" thickBot="1">
      <c r="C16" s="26">
        <f>SUM(C14:C15)</f>
        <v>27772411.989999998</v>
      </c>
      <c r="D16" s="27"/>
      <c r="E16" s="28">
        <f>SUM(E14:E15)</f>
        <v>0</v>
      </c>
      <c r="F16" s="27"/>
      <c r="G16" s="28">
        <f>SUM(G14:G15)</f>
        <v>0</v>
      </c>
      <c r="I16" s="28">
        <f>+SUM(I14:I15)</f>
        <v>0</v>
      </c>
      <c r="J16" s="27"/>
      <c r="K16" s="26">
        <f>SUM(K14:K15)</f>
        <v>27772411.989999998</v>
      </c>
      <c r="L16" s="13"/>
      <c r="M16" s="25"/>
      <c r="N16" s="20"/>
    </row>
    <row r="17" spans="1:14" s="19" customFormat="1" ht="12" thickBot="1">
      <c r="A17" s="24" t="s">
        <v>16</v>
      </c>
      <c r="B17" s="24"/>
      <c r="C17" s="21">
        <f>+C11-C16</f>
        <v>4628668.7900000028</v>
      </c>
      <c r="D17" s="22"/>
      <c r="E17" s="21">
        <f>+E11-E16</f>
        <v>12455990.989999998</v>
      </c>
      <c r="F17" s="22"/>
      <c r="G17" s="21">
        <f>+G11+G16</f>
        <v>0</v>
      </c>
      <c r="H17" s="23"/>
      <c r="I17" s="21">
        <f>+I11+I16</f>
        <v>0</v>
      </c>
      <c r="J17" s="22"/>
      <c r="K17" s="21">
        <f>+K11-K16</f>
        <v>17084659.780000005</v>
      </c>
      <c r="L17" s="13"/>
      <c r="N17" s="20"/>
    </row>
    <row r="18" spans="1:14" ht="12" thickTop="1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</row>
    <row r="19" spans="1:14">
      <c r="E19" s="17"/>
      <c r="K19" s="2">
        <f>K33</f>
        <v>17084659.780000001</v>
      </c>
    </row>
    <row r="20" spans="1:14">
      <c r="E20" s="3"/>
    </row>
    <row r="21" spans="1:14">
      <c r="E21" s="3"/>
      <c r="K21" s="2">
        <f>K17-K19</f>
        <v>0</v>
      </c>
    </row>
    <row r="22" spans="1:14">
      <c r="E22" s="1" t="s">
        <v>15</v>
      </c>
      <c r="F22" s="16" t="s">
        <v>14</v>
      </c>
      <c r="G22" s="1" t="s">
        <v>13</v>
      </c>
      <c r="I22" s="1" t="s">
        <v>12</v>
      </c>
      <c r="K22" s="2"/>
    </row>
    <row r="23" spans="1:14" ht="12">
      <c r="B23" s="1" t="s">
        <v>11</v>
      </c>
      <c r="C23" s="15"/>
      <c r="E23" s="2">
        <v>2502043.54</v>
      </c>
      <c r="F23" s="11">
        <f>1600707.7+71530</f>
        <v>1672237.7</v>
      </c>
      <c r="G23" s="4">
        <v>2502039.54</v>
      </c>
      <c r="H23" s="4"/>
      <c r="I23" s="5">
        <f>E23-G23</f>
        <v>4</v>
      </c>
      <c r="K23" s="3">
        <f>E23+F23-G23</f>
        <v>1672241.7000000002</v>
      </c>
    </row>
    <row r="24" spans="1:14" ht="12">
      <c r="B24" s="14" t="s">
        <v>10</v>
      </c>
      <c r="C24" s="4"/>
      <c r="E24" s="13">
        <v>7355309.8100000005</v>
      </c>
      <c r="F24" s="11">
        <v>89750</v>
      </c>
      <c r="G24" s="4">
        <v>3554390.7899999996</v>
      </c>
      <c r="H24" s="4"/>
      <c r="I24" s="5">
        <f>E24-G24</f>
        <v>3800919.0200000009</v>
      </c>
      <c r="K24" s="10">
        <f>E24+F24-G24</f>
        <v>3890669.0200000009</v>
      </c>
    </row>
    <row r="25" spans="1:14" ht="12">
      <c r="B25" s="1" t="s">
        <v>9</v>
      </c>
      <c r="E25" s="5"/>
      <c r="F25" s="11">
        <v>89794.01</v>
      </c>
      <c r="G25" s="4"/>
      <c r="H25" s="4"/>
      <c r="I25" s="5">
        <f>E25-G25</f>
        <v>0</v>
      </c>
      <c r="K25" s="12">
        <f>E25+F25-G25</f>
        <v>89794.01</v>
      </c>
    </row>
    <row r="26" spans="1:14">
      <c r="B26" s="1" t="s">
        <v>8</v>
      </c>
      <c r="E26" s="5"/>
      <c r="F26" s="4"/>
      <c r="G26" s="4"/>
      <c r="H26" s="4"/>
      <c r="I26" s="5">
        <f>E26-G26</f>
        <v>0</v>
      </c>
      <c r="K26" s="3">
        <f>E26+F26-G26</f>
        <v>0</v>
      </c>
    </row>
    <row r="27" spans="1:14">
      <c r="B27" s="1" t="s">
        <v>7</v>
      </c>
      <c r="C27" s="2"/>
      <c r="E27" s="2">
        <v>22543727.43</v>
      </c>
      <c r="F27" s="4">
        <f>4013179.8+304126.68+128242.4</f>
        <v>4445548.88</v>
      </c>
      <c r="G27" s="4">
        <v>21715981.66</v>
      </c>
      <c r="H27" s="4"/>
      <c r="I27" s="5">
        <f>E27-G27</f>
        <v>827745.76999999955</v>
      </c>
      <c r="K27" s="3">
        <f>E27+F27-G27</f>
        <v>5273294.6499999985</v>
      </c>
    </row>
    <row r="28" spans="1:14">
      <c r="B28" s="1" t="s">
        <v>6</v>
      </c>
      <c r="E28" s="2"/>
      <c r="F28" s="6">
        <v>5980990.4000000004</v>
      </c>
      <c r="G28" s="4"/>
      <c r="H28" s="4"/>
      <c r="I28" s="5">
        <f>E28-G28</f>
        <v>0</v>
      </c>
      <c r="K28" s="12">
        <f>E29+F28-G28</f>
        <v>5980990.4000000004</v>
      </c>
      <c r="L28" s="2">
        <f>SUM(+K28+K25)</f>
        <v>6070784.4100000001</v>
      </c>
    </row>
    <row r="29" spans="1:14" ht="12">
      <c r="B29" s="1" t="s">
        <v>5</v>
      </c>
      <c r="E29" s="5"/>
      <c r="F29" s="11">
        <v>23970</v>
      </c>
      <c r="G29" s="4"/>
      <c r="H29" s="2"/>
      <c r="I29" s="5">
        <f>E30-G29</f>
        <v>0</v>
      </c>
      <c r="K29" s="10">
        <f>E30+F29-G29</f>
        <v>23970</v>
      </c>
    </row>
    <row r="30" spans="1:14">
      <c r="B30" s="1" t="s">
        <v>4</v>
      </c>
      <c r="E30" s="5"/>
      <c r="F30" s="4">
        <v>153700</v>
      </c>
      <c r="G30" s="4"/>
      <c r="H30" s="2"/>
      <c r="I30" s="4">
        <f>E30-G30</f>
        <v>0</v>
      </c>
      <c r="K30" s="10">
        <f>E30+F30-G30</f>
        <v>153700</v>
      </c>
    </row>
    <row r="31" spans="1:14">
      <c r="B31" s="1" t="s">
        <v>3</v>
      </c>
      <c r="E31" s="5"/>
      <c r="F31" s="4"/>
      <c r="G31" s="4"/>
      <c r="H31" s="2"/>
      <c r="I31" s="4">
        <f>E31-G31</f>
        <v>0</v>
      </c>
      <c r="K31" s="10">
        <f>E31+F31-G31</f>
        <v>0</v>
      </c>
      <c r="L31" s="2">
        <f>SUM(K31+K30+K24+K29+K32)</f>
        <v>4068339.0200000009</v>
      </c>
    </row>
    <row r="32" spans="1:14">
      <c r="B32" s="1" t="s">
        <v>2</v>
      </c>
      <c r="E32" s="4"/>
      <c r="F32" s="4"/>
      <c r="G32" s="4"/>
      <c r="H32" s="2"/>
      <c r="I32" s="4">
        <f>E32-G32</f>
        <v>0</v>
      </c>
      <c r="K32" s="10">
        <f>E32+F32-G32</f>
        <v>0</v>
      </c>
    </row>
    <row r="33" spans="2:12">
      <c r="E33" s="3">
        <f>SUM(E23:E32)</f>
        <v>32401080.780000001</v>
      </c>
      <c r="F33" s="3">
        <f>SUM(F23:F32)</f>
        <v>12455990.99</v>
      </c>
      <c r="G33" s="3">
        <f>SUM(G23:G32)</f>
        <v>27772411.990000002</v>
      </c>
      <c r="I33" s="2">
        <f>SUM(I23:I32)</f>
        <v>4628668.790000001</v>
      </c>
      <c r="K33" s="3">
        <f>SUM(K23:K32)</f>
        <v>17084659.780000001</v>
      </c>
    </row>
    <row r="34" spans="2:12">
      <c r="I34" s="2"/>
    </row>
    <row r="35" spans="2:12">
      <c r="I35" s="2"/>
    </row>
    <row r="36" spans="2:12" ht="12">
      <c r="E36" s="7"/>
      <c r="G36" s="3"/>
      <c r="I36" s="2"/>
    </row>
    <row r="37" spans="2:12">
      <c r="G37" s="2"/>
      <c r="I37" s="9"/>
    </row>
    <row r="38" spans="2:12" ht="12">
      <c r="B38" s="8"/>
      <c r="C38" s="7"/>
      <c r="E38" s="4"/>
      <c r="F38" s="7"/>
      <c r="G38" s="4"/>
      <c r="I38" s="1" t="s">
        <v>1</v>
      </c>
      <c r="K38" s="1" t="s">
        <v>0</v>
      </c>
    </row>
    <row r="39" spans="2:12" ht="12">
      <c r="B39" s="8"/>
      <c r="E39" s="7"/>
      <c r="F39" s="2"/>
      <c r="I39" s="2">
        <v>2333274</v>
      </c>
      <c r="J39" s="2"/>
      <c r="K39" s="2">
        <v>1</v>
      </c>
      <c r="L39" s="2">
        <f>SUM(I39+K39)</f>
        <v>2333275</v>
      </c>
    </row>
    <row r="40" spans="2:12">
      <c r="E40" s="6"/>
      <c r="I40" s="2">
        <v>168765.54</v>
      </c>
      <c r="J40" s="2"/>
      <c r="K40" s="5">
        <v>3</v>
      </c>
      <c r="L40" s="2">
        <f>SUM(I40+K40)</f>
        <v>168768.54</v>
      </c>
    </row>
    <row r="41" spans="2:12">
      <c r="E41" s="3"/>
      <c r="I41" s="2"/>
      <c r="J41" s="2"/>
      <c r="K41" s="2"/>
      <c r="L41" s="2">
        <f>SUM(I41+K41)</f>
        <v>0</v>
      </c>
    </row>
    <row r="42" spans="2:12">
      <c r="I42" s="4"/>
      <c r="J42" s="2"/>
      <c r="K42" s="2"/>
      <c r="L42" s="2">
        <f>SUM(I42+K42)</f>
        <v>0</v>
      </c>
    </row>
    <row r="43" spans="2:12">
      <c r="I43" s="2"/>
      <c r="J43" s="2"/>
      <c r="K43" s="2"/>
      <c r="L43" s="2">
        <f>SUM(I43+K43)</f>
        <v>0</v>
      </c>
    </row>
    <row r="44" spans="2:12">
      <c r="I44" s="2"/>
      <c r="J44" s="2"/>
      <c r="K44" s="2"/>
      <c r="L44" s="2">
        <f>SUM(I44+K44)</f>
        <v>0</v>
      </c>
    </row>
    <row r="45" spans="2:12">
      <c r="I45" s="2"/>
      <c r="J45" s="2"/>
      <c r="K45" s="2"/>
      <c r="L45" s="2">
        <f>SUM(I45+K45)</f>
        <v>0</v>
      </c>
    </row>
    <row r="46" spans="2:12">
      <c r="I46" s="2"/>
      <c r="J46" s="2"/>
      <c r="K46" s="2"/>
      <c r="L46" s="2">
        <f>SUM(I46+K46)</f>
        <v>0</v>
      </c>
    </row>
    <row r="47" spans="2:12">
      <c r="I47" s="2"/>
      <c r="J47" s="2"/>
      <c r="K47" s="2"/>
      <c r="L47" s="2">
        <f>SUM(I47+K47)</f>
        <v>0</v>
      </c>
    </row>
    <row r="48" spans="2:12">
      <c r="I48" s="2"/>
      <c r="J48" s="2"/>
      <c r="K48" s="2"/>
      <c r="L48" s="2">
        <f>SUM(I48+K48)</f>
        <v>0</v>
      </c>
    </row>
    <row r="49" spans="9:12">
      <c r="I49" s="2"/>
      <c r="J49" s="2"/>
      <c r="K49" s="2"/>
      <c r="L49" s="2">
        <f>SUM(I49+K49)</f>
        <v>0</v>
      </c>
    </row>
    <row r="50" spans="9:12">
      <c r="I50" s="2"/>
      <c r="J50" s="2"/>
      <c r="K50" s="2"/>
      <c r="L50" s="2">
        <f>SUM(I50+K50)</f>
        <v>0</v>
      </c>
    </row>
    <row r="51" spans="9:12">
      <c r="I51" s="2"/>
      <c r="J51" s="2"/>
      <c r="K51" s="2"/>
      <c r="L51" s="2">
        <f>SUM(I51+K51)</f>
        <v>0</v>
      </c>
    </row>
    <row r="52" spans="9:12">
      <c r="I52" s="2"/>
      <c r="J52" s="2"/>
      <c r="K52" s="2"/>
      <c r="L52" s="2">
        <f>SUM(I52+K52)</f>
        <v>0</v>
      </c>
    </row>
    <row r="53" spans="9:12">
      <c r="I53" s="2">
        <f>SUM(I39:I52)</f>
        <v>2502039.54</v>
      </c>
      <c r="J53" s="2"/>
      <c r="K53" s="2"/>
      <c r="L53" s="2">
        <f>SUM(L39:L52)</f>
        <v>2502043.54</v>
      </c>
    </row>
    <row r="54" spans="9:12">
      <c r="I54" s="2"/>
      <c r="J54" s="2"/>
      <c r="K54" s="2"/>
    </row>
    <row r="55" spans="9:12">
      <c r="I55" s="2"/>
      <c r="J55" s="2"/>
      <c r="K55" s="2"/>
    </row>
    <row r="57" spans="9:12">
      <c r="I57" s="2"/>
      <c r="K57" s="2"/>
    </row>
    <row r="59" spans="9:12">
      <c r="I59" s="3"/>
      <c r="K59" s="3"/>
    </row>
  </sheetData>
  <mergeCells count="5">
    <mergeCell ref="A2:K2"/>
    <mergeCell ref="A3:K3"/>
    <mergeCell ref="A4:K4"/>
    <mergeCell ref="A5:K5"/>
    <mergeCell ref="A17:B17"/>
  </mergeCells>
  <pageMargins left="0.74803149606299202" right="0.74803149606299202" top="0.98425196850393704" bottom="0.98425196850393704" header="0.511811023622047" footer="0.511811023622047"/>
  <pageSetup scale="81" orientation="portrait" horizontalDpi="4294967293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Activos fijos </vt:lpstr>
      <vt:lpstr>'Activos fijos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2025-12-16T16:58:31Z</dcterms:created>
  <dcterms:modified xsi:type="dcterms:W3CDTF">2025-12-16T16:58:49Z</dcterms:modified>
</cp:coreProperties>
</file>