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/>
  </bookViews>
  <sheets>
    <sheet name="MAYO 2025" sheetId="5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55" l="1"/>
  <c r="G100" i="55" l="1"/>
  <c r="H99" i="55"/>
  <c r="I99" i="55"/>
  <c r="H98" i="55"/>
  <c r="I98" i="55"/>
  <c r="L99" i="55" l="1"/>
  <c r="L98" i="55"/>
  <c r="K264" i="55"/>
  <c r="J264" i="55"/>
  <c r="G264" i="55"/>
  <c r="I263" i="55"/>
  <c r="H263" i="55"/>
  <c r="I262" i="55"/>
  <c r="H262" i="55"/>
  <c r="I261" i="55"/>
  <c r="H261" i="55"/>
  <c r="I260" i="55"/>
  <c r="H260" i="55"/>
  <c r="I259" i="55"/>
  <c r="H259" i="55"/>
  <c r="I258" i="55"/>
  <c r="H258" i="55"/>
  <c r="I257" i="55"/>
  <c r="H257" i="55"/>
  <c r="I256" i="55"/>
  <c r="H256" i="55"/>
  <c r="I255" i="55"/>
  <c r="H255" i="55"/>
  <c r="I254" i="55"/>
  <c r="H254" i="55"/>
  <c r="I253" i="55"/>
  <c r="H253" i="55"/>
  <c r="I252" i="55"/>
  <c r="H252" i="55"/>
  <c r="I251" i="55"/>
  <c r="H251" i="55"/>
  <c r="L246" i="55"/>
  <c r="A242" i="55"/>
  <c r="A243" i="55" s="1"/>
  <c r="A244" i="55" s="1"/>
  <c r="A245" i="55" s="1"/>
  <c r="A246" i="55" s="1"/>
  <c r="A247" i="55" s="1"/>
  <c r="A248" i="55" s="1"/>
  <c r="A249" i="55" s="1"/>
  <c r="A250" i="55" s="1"/>
  <c r="A251" i="55" s="1"/>
  <c r="A252" i="55" s="1"/>
  <c r="A253" i="55" s="1"/>
  <c r="A254" i="55" s="1"/>
  <c r="A255" i="55" s="1"/>
  <c r="A256" i="55" s="1"/>
  <c r="A257" i="55" s="1"/>
  <c r="A258" i="55" s="1"/>
  <c r="A259" i="55" s="1"/>
  <c r="A260" i="55" s="1"/>
  <c r="A261" i="55" s="1"/>
  <c r="A262" i="55" s="1"/>
  <c r="A263" i="55" s="1"/>
  <c r="K227" i="55"/>
  <c r="G227" i="55"/>
  <c r="I226" i="55"/>
  <c r="H226" i="55"/>
  <c r="I225" i="55"/>
  <c r="H225" i="55"/>
  <c r="I224" i="55"/>
  <c r="H224" i="55"/>
  <c r="I223" i="55"/>
  <c r="H223" i="55"/>
  <c r="I222" i="55"/>
  <c r="H222" i="55"/>
  <c r="I221" i="55"/>
  <c r="H221" i="55"/>
  <c r="I220" i="55"/>
  <c r="H220" i="55"/>
  <c r="I219" i="55"/>
  <c r="H219" i="55"/>
  <c r="I218" i="55"/>
  <c r="H218" i="55"/>
  <c r="I217" i="55"/>
  <c r="H217" i="55"/>
  <c r="I216" i="55"/>
  <c r="H216" i="55"/>
  <c r="I215" i="55"/>
  <c r="H215" i="55"/>
  <c r="I214" i="55"/>
  <c r="H214" i="55"/>
  <c r="I213" i="55"/>
  <c r="H213" i="55"/>
  <c r="I212" i="55"/>
  <c r="H212" i="55"/>
  <c r="I211" i="55"/>
  <c r="H211" i="55"/>
  <c r="I210" i="55"/>
  <c r="H210" i="55"/>
  <c r="I209" i="55"/>
  <c r="H209" i="55"/>
  <c r="I208" i="55"/>
  <c r="H208" i="55"/>
  <c r="I207" i="55"/>
  <c r="H207" i="55"/>
  <c r="I201" i="55"/>
  <c r="H201" i="55"/>
  <c r="L199" i="55"/>
  <c r="I196" i="55"/>
  <c r="H196" i="55"/>
  <c r="A192" i="55"/>
  <c r="A193" i="55" s="1"/>
  <c r="A194" i="55" s="1"/>
  <c r="A195" i="55" s="1"/>
  <c r="A196" i="55" s="1"/>
  <c r="A197" i="55" s="1"/>
  <c r="A198" i="55" s="1"/>
  <c r="A199" i="55" s="1"/>
  <c r="A200" i="55" s="1"/>
  <c r="A201" i="55" s="1"/>
  <c r="A202" i="55" s="1"/>
  <c r="A203" i="55" s="1"/>
  <c r="A204" i="55" s="1"/>
  <c r="A205" i="55" s="1"/>
  <c r="A206" i="55" s="1"/>
  <c r="A207" i="55" s="1"/>
  <c r="A208" i="55" s="1"/>
  <c r="A209" i="55" s="1"/>
  <c r="A210" i="55" s="1"/>
  <c r="A211" i="55" s="1"/>
  <c r="A212" i="55" s="1"/>
  <c r="A213" i="55" s="1"/>
  <c r="A214" i="55" s="1"/>
  <c r="A215" i="55" s="1"/>
  <c r="A216" i="55" s="1"/>
  <c r="A217" i="55" s="1"/>
  <c r="A218" i="55" s="1"/>
  <c r="A219" i="55" s="1"/>
  <c r="A220" i="55" s="1"/>
  <c r="A221" i="55" s="1"/>
  <c r="A222" i="55" s="1"/>
  <c r="A223" i="55" s="1"/>
  <c r="A224" i="55" s="1"/>
  <c r="A225" i="55" s="1"/>
  <c r="A226" i="55" s="1"/>
  <c r="K176" i="55"/>
  <c r="J176" i="55"/>
  <c r="G176" i="55"/>
  <c r="I175" i="55"/>
  <c r="H175" i="55"/>
  <c r="I174" i="55"/>
  <c r="H174" i="55"/>
  <c r="I173" i="55"/>
  <c r="H173" i="55"/>
  <c r="I172" i="55"/>
  <c r="H172" i="55"/>
  <c r="I171" i="55"/>
  <c r="H171" i="55"/>
  <c r="I170" i="55"/>
  <c r="H170" i="55"/>
  <c r="I169" i="55"/>
  <c r="H169" i="55"/>
  <c r="I168" i="55"/>
  <c r="H168" i="55"/>
  <c r="I167" i="55"/>
  <c r="H167" i="55"/>
  <c r="I166" i="55"/>
  <c r="H166" i="55"/>
  <c r="I165" i="55"/>
  <c r="H165" i="55"/>
  <c r="I164" i="55"/>
  <c r="H164" i="55"/>
  <c r="I163" i="55"/>
  <c r="H163" i="55"/>
  <c r="I162" i="55"/>
  <c r="H162" i="55"/>
  <c r="I161" i="55"/>
  <c r="H161" i="55"/>
  <c r="A156" i="55"/>
  <c r="A157" i="55" s="1"/>
  <c r="A158" i="55" s="1"/>
  <c r="A159" i="55" s="1"/>
  <c r="A160" i="55" s="1"/>
  <c r="A161" i="55" s="1"/>
  <c r="A162" i="55" s="1"/>
  <c r="A163" i="55" s="1"/>
  <c r="A164" i="55" s="1"/>
  <c r="A165" i="55" s="1"/>
  <c r="A166" i="55" s="1"/>
  <c r="A167" i="55" s="1"/>
  <c r="A168" i="55" s="1"/>
  <c r="A169" i="55" s="1"/>
  <c r="A170" i="55" s="1"/>
  <c r="A171" i="55" s="1"/>
  <c r="A172" i="55" s="1"/>
  <c r="A173" i="55" s="1"/>
  <c r="A174" i="55" s="1"/>
  <c r="A175" i="55" s="1"/>
  <c r="K142" i="55"/>
  <c r="G142" i="55"/>
  <c r="I141" i="55"/>
  <c r="H141" i="55"/>
  <c r="I140" i="55"/>
  <c r="H140" i="55"/>
  <c r="I139" i="55"/>
  <c r="H139" i="55"/>
  <c r="I138" i="55"/>
  <c r="H138" i="55"/>
  <c r="I137" i="55"/>
  <c r="H137" i="55"/>
  <c r="I136" i="55"/>
  <c r="H136" i="55"/>
  <c r="I135" i="55"/>
  <c r="H135" i="55"/>
  <c r="I134" i="55"/>
  <c r="H134" i="55"/>
  <c r="I133" i="55"/>
  <c r="H133" i="55"/>
  <c r="I132" i="55"/>
  <c r="H132" i="55"/>
  <c r="I131" i="55"/>
  <c r="H131" i="55"/>
  <c r="I130" i="55"/>
  <c r="H130" i="55"/>
  <c r="I129" i="55"/>
  <c r="H129" i="55"/>
  <c r="I128" i="55"/>
  <c r="H128" i="55"/>
  <c r="I127" i="55"/>
  <c r="H127" i="55"/>
  <c r="I126" i="55"/>
  <c r="H126" i="55"/>
  <c r="I118" i="55"/>
  <c r="H118" i="55"/>
  <c r="I115" i="55"/>
  <c r="H115" i="55"/>
  <c r="A112" i="55"/>
  <c r="A113" i="55" s="1"/>
  <c r="A114" i="55" s="1"/>
  <c r="A115" i="55" s="1"/>
  <c r="A116" i="55" s="1"/>
  <c r="A117" i="55" s="1"/>
  <c r="A118" i="55" s="1"/>
  <c r="A119" i="55" s="1"/>
  <c r="A120" i="55" s="1"/>
  <c r="A121" i="55" s="1"/>
  <c r="A122" i="55" s="1"/>
  <c r="A123" i="55" s="1"/>
  <c r="A124" i="55" s="1"/>
  <c r="A125" i="55" s="1"/>
  <c r="A126" i="55" s="1"/>
  <c r="A127" i="55" s="1"/>
  <c r="A128" i="55" s="1"/>
  <c r="A129" i="55" s="1"/>
  <c r="A130" i="55" s="1"/>
  <c r="A131" i="55" s="1"/>
  <c r="A132" i="55" s="1"/>
  <c r="A133" i="55" s="1"/>
  <c r="A134" i="55" s="1"/>
  <c r="A135" i="55" s="1"/>
  <c r="A136" i="55" s="1"/>
  <c r="A137" i="55" s="1"/>
  <c r="A138" i="55" s="1"/>
  <c r="A139" i="55" s="1"/>
  <c r="A140" i="55" s="1"/>
  <c r="A141" i="55" s="1"/>
  <c r="I111" i="55"/>
  <c r="H111" i="55"/>
  <c r="K100" i="55"/>
  <c r="J100" i="55"/>
  <c r="I97" i="55"/>
  <c r="H97" i="55"/>
  <c r="L97" i="55" s="1"/>
  <c r="I96" i="55"/>
  <c r="H96" i="55"/>
  <c r="I95" i="55"/>
  <c r="H95" i="55"/>
  <c r="L95" i="55" s="1"/>
  <c r="I94" i="55"/>
  <c r="H94" i="55"/>
  <c r="I93" i="55"/>
  <c r="H93" i="55"/>
  <c r="L93" i="55" s="1"/>
  <c r="I92" i="55"/>
  <c r="H92" i="55"/>
  <c r="I91" i="55"/>
  <c r="H91" i="55"/>
  <c r="I90" i="55"/>
  <c r="H90" i="55"/>
  <c r="I89" i="55"/>
  <c r="H89" i="55"/>
  <c r="I88" i="55"/>
  <c r="H88" i="55"/>
  <c r="I87" i="55"/>
  <c r="H87" i="55"/>
  <c r="I86" i="55"/>
  <c r="H86" i="55"/>
  <c r="I85" i="55"/>
  <c r="H85" i="55"/>
  <c r="I84" i="55"/>
  <c r="H84" i="55"/>
  <c r="I83" i="55"/>
  <c r="H83" i="55"/>
  <c r="L83" i="55" s="1"/>
  <c r="I82" i="55"/>
  <c r="H82" i="55"/>
  <c r="I81" i="55"/>
  <c r="H81" i="55"/>
  <c r="I80" i="55"/>
  <c r="H80" i="55"/>
  <c r="I79" i="55"/>
  <c r="H79" i="55"/>
  <c r="I78" i="55"/>
  <c r="H78" i="55"/>
  <c r="I77" i="55"/>
  <c r="H77" i="55"/>
  <c r="I76" i="55"/>
  <c r="H76" i="55"/>
  <c r="I75" i="55"/>
  <c r="H75" i="55"/>
  <c r="I74" i="55"/>
  <c r="H74" i="55"/>
  <c r="I73" i="55"/>
  <c r="H73" i="55"/>
  <c r="I72" i="55"/>
  <c r="H72" i="55"/>
  <c r="I71" i="55"/>
  <c r="H71" i="55"/>
  <c r="I70" i="55"/>
  <c r="H70" i="55"/>
  <c r="I69" i="55"/>
  <c r="H69" i="55"/>
  <c r="I68" i="55"/>
  <c r="H68" i="55"/>
  <c r="I67" i="55"/>
  <c r="H67" i="55"/>
  <c r="I66" i="55"/>
  <c r="H66" i="55"/>
  <c r="H65" i="55"/>
  <c r="L65" i="55" s="1"/>
  <c r="L64" i="55"/>
  <c r="I63" i="55"/>
  <c r="H63" i="55"/>
  <c r="I62" i="55"/>
  <c r="H62" i="55"/>
  <c r="L61" i="55"/>
  <c r="I60" i="55"/>
  <c r="H60" i="55"/>
  <c r="L59" i="55"/>
  <c r="I58" i="55"/>
  <c r="H58" i="55"/>
  <c r="I57" i="55"/>
  <c r="H57" i="55"/>
  <c r="I56" i="55"/>
  <c r="H56" i="55"/>
  <c r="I55" i="55"/>
  <c r="H55" i="55"/>
  <c r="I54" i="55"/>
  <c r="H54" i="55"/>
  <c r="I53" i="55"/>
  <c r="H53" i="55"/>
  <c r="I52" i="55"/>
  <c r="H52" i="55"/>
  <c r="L51" i="55"/>
  <c r="L50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I35" i="55"/>
  <c r="H35" i="55"/>
  <c r="L34" i="55"/>
  <c r="I33" i="55"/>
  <c r="H33" i="55"/>
  <c r="I32" i="55"/>
  <c r="H32" i="55"/>
  <c r="L31" i="55"/>
  <c r="I30" i="55"/>
  <c r="H30" i="55"/>
  <c r="L30" i="55" s="1"/>
  <c r="I29" i="55"/>
  <c r="H29" i="55"/>
  <c r="I28" i="55"/>
  <c r="H28" i="55"/>
  <c r="L28" i="55" s="1"/>
  <c r="I27" i="55"/>
  <c r="H27" i="55"/>
  <c r="I26" i="55"/>
  <c r="H26" i="55"/>
  <c r="L26" i="55" s="1"/>
  <c r="L25" i="55"/>
  <c r="L24" i="55"/>
  <c r="I23" i="55"/>
  <c r="H23" i="55"/>
  <c r="I22" i="55"/>
  <c r="H22" i="55"/>
  <c r="L21" i="55"/>
  <c r="L20" i="55"/>
  <c r="L19" i="55"/>
  <c r="L18" i="55"/>
  <c r="L17" i="55"/>
  <c r="I16" i="55"/>
  <c r="H16" i="55"/>
  <c r="L15" i="55"/>
  <c r="L14" i="55"/>
  <c r="I13" i="55"/>
  <c r="H13" i="55"/>
  <c r="L12" i="55"/>
  <c r="A12" i="55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0" i="55" s="1"/>
  <c r="A71" i="55" s="1"/>
  <c r="A72" i="55" s="1"/>
  <c r="A73" i="55" s="1"/>
  <c r="A74" i="55" s="1"/>
  <c r="A75" i="55" s="1"/>
  <c r="A76" i="55" s="1"/>
  <c r="A77" i="55" s="1"/>
  <c r="A78" i="55" s="1"/>
  <c r="A79" i="55" s="1"/>
  <c r="A80" i="55" s="1"/>
  <c r="A81" i="55" s="1"/>
  <c r="A82" i="55" s="1"/>
  <c r="A83" i="55" s="1"/>
  <c r="A84" i="55" s="1"/>
  <c r="A85" i="55" s="1"/>
  <c r="A86" i="55" s="1"/>
  <c r="A87" i="55" s="1"/>
  <c r="A88" i="55" s="1"/>
  <c r="A89" i="55" s="1"/>
  <c r="A90" i="55" s="1"/>
  <c r="A91" i="55" s="1"/>
  <c r="A92" i="55" s="1"/>
  <c r="A93" i="55" s="1"/>
  <c r="A94" i="55" s="1"/>
  <c r="A95" i="55" s="1"/>
  <c r="A96" i="55" s="1"/>
  <c r="A97" i="55" s="1"/>
  <c r="A98" i="55" s="1"/>
  <c r="A99" i="55" s="1"/>
  <c r="I11" i="55"/>
  <c r="H11" i="55"/>
  <c r="L213" i="55" l="1"/>
  <c r="L215" i="55"/>
  <c r="L217" i="55"/>
  <c r="L219" i="55"/>
  <c r="L221" i="55"/>
  <c r="L223" i="55"/>
  <c r="L13" i="55"/>
  <c r="L16" i="55"/>
  <c r="A266" i="55"/>
  <c r="L115" i="55"/>
  <c r="L126" i="55"/>
  <c r="L128" i="55"/>
  <c r="L130" i="55"/>
  <c r="L132" i="55"/>
  <c r="L134" i="55"/>
  <c r="L136" i="55"/>
  <c r="L138" i="55"/>
  <c r="L140" i="55"/>
  <c r="G267" i="55"/>
  <c r="L210" i="55"/>
  <c r="H100" i="55"/>
  <c r="L84" i="55"/>
  <c r="L86" i="55"/>
  <c r="L90" i="55"/>
  <c r="L118" i="55"/>
  <c r="L129" i="55"/>
  <c r="L131" i="55"/>
  <c r="L133" i="55"/>
  <c r="L135" i="55"/>
  <c r="L141" i="55"/>
  <c r="L207" i="55"/>
  <c r="L211" i="55"/>
  <c r="L72" i="55"/>
  <c r="I264" i="55"/>
  <c r="L33" i="55"/>
  <c r="L60" i="55"/>
  <c r="L32" i="55"/>
  <c r="L63" i="55"/>
  <c r="L70" i="55"/>
  <c r="L76" i="55"/>
  <c r="L78" i="55"/>
  <c r="L82" i="55"/>
  <c r="L91" i="55"/>
  <c r="L162" i="55"/>
  <c r="L164" i="55"/>
  <c r="L166" i="55"/>
  <c r="L168" i="55"/>
  <c r="L170" i="55"/>
  <c r="L172" i="55"/>
  <c r="L174" i="55"/>
  <c r="H227" i="55"/>
  <c r="L208" i="55"/>
  <c r="I100" i="55"/>
  <c r="L67" i="55"/>
  <c r="L69" i="55"/>
  <c r="L71" i="55"/>
  <c r="L73" i="55"/>
  <c r="L75" i="55"/>
  <c r="L77" i="55"/>
  <c r="L79" i="55"/>
  <c r="L96" i="55"/>
  <c r="L209" i="55"/>
  <c r="L252" i="55"/>
  <c r="L254" i="55"/>
  <c r="L256" i="55"/>
  <c r="L258" i="55"/>
  <c r="L260" i="55"/>
  <c r="L262" i="55"/>
  <c r="I176" i="55"/>
  <c r="L80" i="55"/>
  <c r="L66" i="55"/>
  <c r="L81" i="55"/>
  <c r="L88" i="55"/>
  <c r="L92" i="55"/>
  <c r="L94" i="55"/>
  <c r="L68" i="55"/>
  <c r="L74" i="55"/>
  <c r="L85" i="55"/>
  <c r="L87" i="55"/>
  <c r="L89" i="55"/>
  <c r="L52" i="55"/>
  <c r="L54" i="55"/>
  <c r="L56" i="55"/>
  <c r="L58" i="55"/>
  <c r="I227" i="55"/>
  <c r="L212" i="55"/>
  <c r="L214" i="55"/>
  <c r="L216" i="55"/>
  <c r="L218" i="55"/>
  <c r="L220" i="55"/>
  <c r="L222" i="55"/>
  <c r="L224" i="55"/>
  <c r="L226" i="55"/>
  <c r="L22" i="55"/>
  <c r="L27" i="55"/>
  <c r="H142" i="55"/>
  <c r="L137" i="55"/>
  <c r="L62" i="55"/>
  <c r="I142" i="55"/>
  <c r="L161" i="55"/>
  <c r="L163" i="55"/>
  <c r="L165" i="55"/>
  <c r="L167" i="55"/>
  <c r="L169" i="55"/>
  <c r="L171" i="55"/>
  <c r="L173" i="55"/>
  <c r="L175" i="55"/>
  <c r="L201" i="55"/>
  <c r="L225" i="55"/>
  <c r="L251" i="55"/>
  <c r="L253" i="55"/>
  <c r="L255" i="55"/>
  <c r="L257" i="55"/>
  <c r="L259" i="55"/>
  <c r="L261" i="55"/>
  <c r="L263" i="55"/>
  <c r="L11" i="55"/>
  <c r="H176" i="55"/>
  <c r="L23" i="55"/>
  <c r="L29" i="55"/>
  <c r="L35" i="55"/>
  <c r="L53" i="55"/>
  <c r="L55" i="55"/>
  <c r="L57" i="55"/>
  <c r="H264" i="55"/>
  <c r="L111" i="55"/>
  <c r="L196" i="55"/>
  <c r="L142" i="55" l="1"/>
  <c r="L100" i="55"/>
  <c r="L176" i="55"/>
  <c r="L227" i="55"/>
  <c r="L264" i="55"/>
  <c r="L267" i="55" l="1"/>
  <c r="X62" i="55" l="1"/>
</calcChain>
</file>

<file path=xl/comments1.xml><?xml version="1.0" encoding="utf-8"?>
<comments xmlns="http://schemas.openxmlformats.org/spreadsheetml/2006/main">
  <authors>
    <author>Ivelisse</author>
  </authors>
  <commentList>
    <comment ref="C211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<sst xmlns="http://schemas.openxmlformats.org/spreadsheetml/2006/main" count="1124" uniqueCount="671">
  <si>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</si>
  <si>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</si>
  <si>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</si>
  <si>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</si>
  <si>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</si>
  <si>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</si>
  <si>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</si>
  <si>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</si>
  <si>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</si>
  <si>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</si>
  <si>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</si>
  <si>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</si>
  <si>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</si>
  <si>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</si>
  <si>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</si>
  <si>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</si>
  <si>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</si>
  <si>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</si>
  <si>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 xml:space="preserve">Vigilante 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</si>
  <si>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</si>
  <si>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</si>
  <si>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</si>
  <si>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</si>
  <si>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</si>
  <si>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</si>
  <si>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</si>
  <si>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</si>
  <si>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</si>
  <si>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</si>
  <si>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</si>
  <si>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</si>
  <si>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</si>
  <si>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</si>
  <si>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</si>
  <si>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</si>
  <si>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</si>
  <si>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</si>
  <si>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</si>
  <si>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</si>
  <si>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</si>
  <si>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</si>
  <si>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Bioanalista 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</si>
  <si>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</si>
  <si>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</si>
  <si>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</si>
  <si>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</si>
  <si>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</si>
  <si>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</si>
  <si>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</si>
  <si>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</si>
  <si>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</si>
  <si>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</si>
  <si>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</si>
  <si>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</si>
  <si>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</si>
  <si>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</si>
  <si>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</si>
  <si>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</si>
  <si>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</si>
  <si>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</si>
  <si>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</si>
  <si>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</si>
  <si>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EVA </t>
  </si>
  <si>
    <t>MATEO FERRERAS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</si>
  <si>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</si>
  <si>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</si>
  <si>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</si>
  <si>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</si>
  <si>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</si>
  <si>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</si>
  <si>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</si>
  <si>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</si>
  <si>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</si>
  <si>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</si>
  <si>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</si>
  <si>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</si>
  <si>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</si>
  <si>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</si>
  <si>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</si>
  <si>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</si>
  <si>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</si>
  <si>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</si>
  <si>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</si>
  <si>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</si>
  <si>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</si>
  <si>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</si>
  <si>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</si>
  <si>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</si>
  <si>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</si>
  <si>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</si>
  <si>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</si>
  <si>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</si>
  <si>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</si>
  <si>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</si>
  <si>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</si>
  <si>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</si>
  <si>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</si>
  <si>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</si>
  <si>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</si>
  <si>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</si>
  <si>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</si>
  <si>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</si>
  <si>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</si>
  <si>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</si>
  <si>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</si>
  <si>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</si>
  <si>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</si>
  <si>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</si>
  <si>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</si>
  <si>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</si>
  <si>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</si>
  <si>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</si>
  <si>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</si>
  <si>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</si>
  <si>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</si>
  <si>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</si>
  <si>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>Centro de Diagnostico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</si>
  <si>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</si>
  <si>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</si>
  <si>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</si>
  <si>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</si>
  <si>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</si>
  <si>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</si>
  <si>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</si>
  <si>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</si>
  <si>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</si>
  <si>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</si>
  <si>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</si>
  <si>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</si>
  <si>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</si>
  <si>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</si>
  <si>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</si>
  <si>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</si>
  <si>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</si>
  <si>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</si>
  <si>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 xml:space="preserve">CARY ROSEMARY </t>
  </si>
  <si>
    <t>SANTANA JABALERA</t>
  </si>
  <si>
    <t xml:space="preserve">Enfermera </t>
  </si>
  <si>
    <t>unap San Martin de Pobre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</si>
  <si>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</si>
  <si>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</si>
  <si>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</si>
  <si>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</si>
  <si>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</si>
  <si>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</si>
  <si>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</si>
  <si>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</si>
  <si>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</si>
  <si>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</si>
  <si>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</si>
  <si>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</si>
  <si>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</si>
  <si>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BASILIO </t>
  </si>
  <si>
    <t>CALDERON MEDINA</t>
  </si>
  <si>
    <t>CONCEPCION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</si>
  <si>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</si>
  <si>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</si>
  <si>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</si>
  <si>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</si>
  <si>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</si>
  <si>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</si>
  <si>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</si>
  <si>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</si>
  <si>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</si>
  <si>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</si>
  <si>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</si>
  <si>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</si>
  <si>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</si>
  <si>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</si>
  <si>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</si>
  <si>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</si>
  <si>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</si>
  <si>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</si>
  <si>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</si>
  <si>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</si>
  <si>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</si>
  <si>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</si>
  <si>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</si>
  <si>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</si>
  <si>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</si>
  <si>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</si>
  <si>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</si>
  <si>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</si>
  <si>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</si>
  <si>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</si>
  <si>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</si>
  <si>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</si>
  <si>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 xml:space="preserve">Medico Asistente </t>
  </si>
  <si>
    <t>UNAP Don Juan</t>
  </si>
  <si>
    <t xml:space="preserve"> LICITANIA  </t>
  </si>
  <si>
    <t>MADRIGAL TEJEDA</t>
  </si>
  <si>
    <t>UNAP Quisqueya</t>
  </si>
  <si>
    <t>VICTOR MANUEL</t>
  </si>
  <si>
    <t>POLANCO</t>
  </si>
  <si>
    <t>Area SPM</t>
  </si>
  <si>
    <t>RAMON</t>
  </si>
  <si>
    <t>GIL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</si>
  <si>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</si>
  <si>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</si>
  <si>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</si>
  <si>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</si>
  <si>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</si>
  <si>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</si>
  <si>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</si>
  <si>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</si>
  <si>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JEANINA</t>
  </si>
  <si>
    <t>CASTILLO MUÑOZ</t>
  </si>
  <si>
    <t>Unap barrio Lindo SPM</t>
  </si>
  <si>
    <t>SRS-ESTE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</si>
  <si>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</si>
  <si>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</si>
  <si>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</si>
  <si>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</si>
  <si>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</si>
  <si>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</si>
  <si>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</si>
  <si>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>SANTA</t>
  </si>
  <si>
    <t>MEDINA</t>
  </si>
  <si>
    <t>UNAP punta pescadora</t>
  </si>
  <si>
    <t>PORFIRIO</t>
  </si>
  <si>
    <t>ANA</t>
  </si>
  <si>
    <t>SOLANO</t>
  </si>
  <si>
    <t>Unap punta pescadora</t>
  </si>
  <si>
    <t xml:space="preserve">ANGELA 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</si>
  <si>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</si>
  <si>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</si>
  <si>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</si>
  <si>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</si>
  <si>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</si>
  <si>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</si>
  <si>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</si>
  <si>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</si>
  <si>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</si>
  <si>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</si>
  <si>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</si>
  <si>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</si>
  <si>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</si>
  <si>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</si>
  <si>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</si>
  <si>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</si>
  <si>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</si>
  <si>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</si>
  <si>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</si>
  <si>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</si>
  <si>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</si>
  <si>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</si>
  <si>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</si>
  <si>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</si>
  <si>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</si>
  <si>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 xml:space="preserve"> </t>
  </si>
  <si>
    <t>LIC. YUDELKY JABALERA</t>
  </si>
  <si>
    <t>RNC 430041793</t>
  </si>
  <si>
    <t>CARMEN I.</t>
  </si>
  <si>
    <t xml:space="preserve"> SANTANA P.</t>
  </si>
  <si>
    <t xml:space="preserve">Aux. de enfermeria 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</si>
  <si>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</si>
  <si>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</si>
  <si>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</si>
  <si>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</si>
  <si>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</si>
  <si>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</si>
  <si>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</si>
  <si>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</si>
  <si>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</si>
  <si>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</si>
  <si>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</si>
  <si>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</si>
  <si>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</si>
  <si>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</si>
  <si>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</si>
  <si>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</si>
  <si>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</si>
  <si>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</si>
  <si>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</si>
  <si>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 xml:space="preserve">FELIX </t>
  </si>
  <si>
    <t>CANARIO</t>
  </si>
  <si>
    <t xml:space="preserve">Unap Ondina </t>
  </si>
  <si>
    <t xml:space="preserve">ELSA AURORA </t>
  </si>
  <si>
    <t>CARMEN</t>
  </si>
  <si>
    <t xml:space="preserve"> DE LA CRUZ TORREZ</t>
  </si>
  <si>
    <t>Unap La China</t>
  </si>
  <si>
    <t>NOLASCO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</si>
  <si>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</si>
  <si>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</si>
  <si>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</si>
  <si>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</si>
  <si>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</si>
  <si>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</si>
  <si>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</si>
  <si>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</si>
  <si>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</si>
  <si>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</si>
  <si>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</si>
  <si>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</si>
  <si>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</si>
  <si>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</si>
  <si>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</si>
  <si>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</si>
  <si>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</si>
  <si>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</si>
  <si>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</si>
  <si>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</si>
  <si>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</si>
  <si>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</si>
  <si>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>ISRAEL</t>
  </si>
  <si>
    <t>VASQUEZ ALEXANDER</t>
  </si>
  <si>
    <t>Area Hato Mayor</t>
  </si>
  <si>
    <t>Gerencia de area</t>
  </si>
  <si>
    <t>GAUDY</t>
  </si>
  <si>
    <t>CRISOSTOMO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</si>
  <si>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</si>
  <si>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</si>
  <si>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</si>
  <si>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</si>
  <si>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</si>
  <si>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</si>
  <si>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</si>
  <si>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</si>
  <si>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</si>
  <si>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</si>
  <si>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</si>
  <si>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</si>
  <si>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Unap Los Franceses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</si>
  <si>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</si>
  <si>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</si>
  <si>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</si>
  <si>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</si>
  <si>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</si>
  <si>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</si>
  <si>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</si>
  <si>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</si>
  <si>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</si>
  <si>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</si>
  <si>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</si>
  <si>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</si>
  <si>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</si>
  <si>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</si>
  <si>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Unap los botado </t>
  </si>
  <si>
    <t xml:space="preserve">ROSANGELA </t>
  </si>
  <si>
    <t>SORIANO</t>
  </si>
  <si>
    <t xml:space="preserve">Medico asist.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</si>
  <si>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</si>
  <si>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</si>
  <si>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</si>
  <si>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</si>
  <si>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</si>
  <si>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</si>
  <si>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</si>
  <si>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</si>
  <si>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OSVIANNY</t>
  </si>
  <si>
    <t>ZORRILLA BERAS</t>
  </si>
  <si>
    <t>Enc. De soporte tecnico</t>
  </si>
  <si>
    <t>Unap Villa Guerrero</t>
  </si>
  <si>
    <t>Digitador</t>
  </si>
  <si>
    <t>DIONILIA</t>
  </si>
  <si>
    <t xml:space="preserve">ZORRILLA </t>
  </si>
  <si>
    <t>Unap Pedro Sanchez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</si>
  <si>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</si>
  <si>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</si>
  <si>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</si>
  <si>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</si>
  <si>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</si>
  <si>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</si>
  <si>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</si>
  <si>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</si>
  <si>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</si>
  <si>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</si>
  <si>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</si>
  <si>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</si>
  <si>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</si>
  <si>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</si>
  <si>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</si>
  <si>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</si>
  <si>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</si>
  <si>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</si>
  <si>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</si>
  <si>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</si>
  <si>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</si>
  <si>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</si>
  <si>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MERCEDES ORTIZ</t>
  </si>
  <si>
    <t>Lic.Enfermeria</t>
  </si>
  <si>
    <t>Clinica Villa Hermosa</t>
  </si>
  <si>
    <t xml:space="preserve">WANDA YUSIL </t>
  </si>
  <si>
    <t>DEL ROSARIO</t>
  </si>
  <si>
    <t xml:space="preserve">Aux. de Oficina 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</si>
  <si>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</si>
  <si>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</si>
  <si>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</si>
  <si>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</si>
  <si>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</si>
  <si>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</si>
  <si>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</si>
  <si>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</si>
  <si>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</si>
  <si>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</si>
  <si>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</si>
  <si>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</si>
  <si>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</si>
  <si>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</si>
  <si>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</si>
  <si>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</si>
  <si>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</si>
  <si>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</si>
  <si>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</si>
  <si>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</si>
  <si>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</si>
  <si>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</si>
  <si>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</si>
  <si>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</si>
  <si>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</si>
  <si>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</si>
  <si>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</si>
  <si>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</si>
  <si>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</si>
  <si>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</si>
  <si>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</si>
  <si>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</si>
  <si>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</si>
  <si>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</si>
  <si>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</si>
  <si>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</si>
  <si>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FELICITA </t>
  </si>
  <si>
    <t>AGUSTIN MIGUEL</t>
  </si>
  <si>
    <t>Hosp. Guaymate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</si>
  <si>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</si>
  <si>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</si>
  <si>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</si>
  <si>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</si>
  <si>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</si>
  <si>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>JIMENEZ MEDINA</t>
  </si>
  <si>
    <t>Hosp. Luis J.Suarez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</si>
  <si>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</si>
  <si>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</si>
  <si>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</si>
  <si>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</si>
  <si>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</si>
  <si>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</si>
  <si>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</si>
  <si>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</si>
  <si>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</si>
  <si>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</si>
  <si>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</si>
  <si>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</si>
  <si>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</si>
  <si>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</si>
  <si>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INAGCIO </t>
  </si>
  <si>
    <t>MORALES</t>
  </si>
  <si>
    <t xml:space="preserve">Unap villa Hermosa 3  </t>
  </si>
  <si>
    <t>Unap pica piedra</t>
  </si>
  <si>
    <t>Mensajero</t>
  </si>
  <si>
    <t>ANA IRIS</t>
  </si>
  <si>
    <t>CPN Villa hermosa</t>
  </si>
  <si>
    <t>DANIEL</t>
  </si>
  <si>
    <t>RAMOS MARTE</t>
  </si>
  <si>
    <t>Seguridad</t>
  </si>
  <si>
    <t>TOTAL NOMINA LA ROMANA</t>
  </si>
  <si>
    <t>PERSONAL HIGUEY</t>
  </si>
  <si>
    <t>-</t>
  </si>
  <si>
    <t xml:space="preserve">INES BASTARDO 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</si>
  <si>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</si>
  <si>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</si>
  <si>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</si>
  <si>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</si>
  <si>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</si>
  <si>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</si>
  <si>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</si>
  <si>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</si>
  <si>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</si>
  <si>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</si>
  <si>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</si>
  <si>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</si>
  <si>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</si>
  <si>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</si>
  <si>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</si>
  <si>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</si>
  <si>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 xml:space="preserve">CRISTINA </t>
  </si>
  <si>
    <t>CARPIO</t>
  </si>
  <si>
    <t>UNAP Anamuyita</t>
  </si>
  <si>
    <t>VITERBO</t>
  </si>
  <si>
    <t xml:space="preserve"> PAULINO ZORRILLA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</si>
  <si>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</si>
  <si>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</si>
  <si>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</si>
  <si>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</si>
  <si>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</si>
  <si>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</si>
  <si>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</si>
  <si>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</si>
  <si>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</si>
  <si>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</si>
  <si>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</si>
  <si>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</si>
  <si>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</si>
  <si>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</si>
  <si>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</si>
  <si>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</si>
  <si>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</si>
  <si>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</si>
  <si>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</si>
  <si>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</si>
  <si>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</si>
  <si>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</si>
  <si>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</si>
  <si>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</si>
  <si>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FRANCISCA</t>
  </si>
  <si>
    <t>CASTILLO DE SANTANA</t>
  </si>
  <si>
    <t>Unap San Francisco</t>
  </si>
  <si>
    <t>TOTAL HIGUEY</t>
  </si>
  <si>
    <t>TOTAL NOMINA A PAGAR</t>
  </si>
  <si>
    <t xml:space="preserve">SAMUEL CRISTINO </t>
  </si>
  <si>
    <t>SALAZAR SOSA</t>
  </si>
  <si>
    <t>Tecnico</t>
  </si>
  <si>
    <t>HIPOLITO</t>
  </si>
  <si>
    <t>TOLENTINO</t>
  </si>
  <si>
    <t xml:space="preserve">RICHARD </t>
  </si>
  <si>
    <t>SANTANA PADILLA</t>
  </si>
  <si>
    <t>DR. RICARDO JULIO ROMERO</t>
  </si>
  <si>
    <t xml:space="preserve">LUCIA </t>
  </si>
  <si>
    <t>DE JESUS</t>
  </si>
  <si>
    <t>Unap el cedro de miches</t>
  </si>
  <si>
    <t>MARIA ALEXANDRA</t>
  </si>
  <si>
    <t>SOLANO PIMENTEL</t>
  </si>
  <si>
    <t>Unap San Pedro</t>
  </si>
  <si>
    <t>NORMAN D</t>
  </si>
  <si>
    <t>SUAZO BERIHUETE</t>
  </si>
  <si>
    <t>UNAP Km 14</t>
  </si>
  <si>
    <t xml:space="preserve">MANUEL ANTONIO </t>
  </si>
  <si>
    <t>SERENO</t>
  </si>
  <si>
    <t>REYES LOPEZ</t>
  </si>
  <si>
    <t>Unap Morquecho</t>
  </si>
  <si>
    <t>MAGALIS</t>
  </si>
  <si>
    <t>JIMENEZ</t>
  </si>
  <si>
    <t>Unap jalonga</t>
  </si>
  <si>
    <t>DULCE MARIA</t>
  </si>
  <si>
    <t>DOMINGUEZ PEÑA</t>
  </si>
  <si>
    <t>Unap Km 15</t>
  </si>
  <si>
    <t>IRMA GRISEL</t>
  </si>
  <si>
    <t>REYES FELICIANO</t>
  </si>
  <si>
    <t>Unap la Sierra</t>
  </si>
  <si>
    <t>MANUEL DE JESUS</t>
  </si>
  <si>
    <t>LORA</t>
  </si>
  <si>
    <t xml:space="preserve">JOSE MANUEL </t>
  </si>
  <si>
    <t>DE LEON ROJAS</t>
  </si>
  <si>
    <t>Unap Politur</t>
  </si>
  <si>
    <t>ROSARIO JAVIER</t>
  </si>
  <si>
    <t xml:space="preserve">DIGNA </t>
  </si>
  <si>
    <t>UNAP Santa Fe</t>
  </si>
  <si>
    <t>JULIO ADRIANO</t>
  </si>
  <si>
    <t>DIAZ ACOSTA</t>
  </si>
  <si>
    <t>Unap Magua</t>
  </si>
  <si>
    <t>LAUTERIO</t>
  </si>
  <si>
    <t>CASTILLO CARABALLO</t>
  </si>
  <si>
    <t>CPN Santana</t>
  </si>
  <si>
    <t>STEPHANIE</t>
  </si>
  <si>
    <t>2/12023</t>
  </si>
  <si>
    <t xml:space="preserve">JOSE OMAR </t>
  </si>
  <si>
    <t>CEDANO REYES</t>
  </si>
  <si>
    <t>GRISEYDA JOSEFINA</t>
  </si>
  <si>
    <t>MARTINEZ REYES</t>
  </si>
  <si>
    <t>CPN Zona Franca</t>
  </si>
  <si>
    <t>D/A</t>
  </si>
  <si>
    <t xml:space="preserve">ANTONIO </t>
  </si>
  <si>
    <t>HERNANDEZ</t>
  </si>
  <si>
    <t>Vigilante</t>
  </si>
  <si>
    <t>Unap Magarin</t>
  </si>
  <si>
    <t xml:space="preserve"> PEREZ NATERA</t>
  </si>
  <si>
    <t xml:space="preserve">AIDA </t>
  </si>
  <si>
    <t>Unap las Goutier</t>
  </si>
  <si>
    <t xml:space="preserve">ESTEBANIA </t>
  </si>
  <si>
    <t>MELLA WILLIAMS</t>
  </si>
  <si>
    <t>CPN IDSS Consuelo</t>
  </si>
  <si>
    <t>DEMETRIO</t>
  </si>
  <si>
    <t>Unap el cerrito</t>
  </si>
  <si>
    <t>ROSAINA</t>
  </si>
  <si>
    <t>VIDO URBAEZ</t>
  </si>
  <si>
    <t>Unap laguna de Nisibon</t>
  </si>
  <si>
    <t>JAVIER</t>
  </si>
  <si>
    <t xml:space="preserve">ROSA </t>
  </si>
  <si>
    <t>CPN Esperanza</t>
  </si>
  <si>
    <t>1//10/2023</t>
  </si>
  <si>
    <t>MOISES MANUEL</t>
  </si>
  <si>
    <t>PARESON</t>
  </si>
  <si>
    <t>RAUL ANTONIO</t>
  </si>
  <si>
    <t xml:space="preserve">ISMAEL </t>
  </si>
  <si>
    <t>GARCIA SEVERINO</t>
  </si>
  <si>
    <t>Yerba Buena</t>
  </si>
  <si>
    <t>Unap Santa clara de Asis</t>
  </si>
  <si>
    <t>BO.BLANCO</t>
  </si>
  <si>
    <t>FLOID POLICIA</t>
  </si>
  <si>
    <t>MOTA PACHE</t>
  </si>
  <si>
    <t xml:space="preserve">DOMINGA 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</si>
  <si>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</si>
  <si>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</si>
  <si>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</si>
  <si>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</si>
  <si>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</si>
  <si>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</si>
  <si>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</si>
  <si>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</si>
  <si>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</si>
  <si>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</si>
  <si>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</si>
  <si>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</si>
  <si>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</si>
  <si>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CONSERJE</t>
  </si>
  <si>
    <t>MARCHENA SABINO</t>
  </si>
  <si>
    <t>UNAP JAPON</t>
  </si>
  <si>
    <t>GONZALEZ FRIAS</t>
  </si>
  <si>
    <t>ANTELINA ENEROLIZA</t>
  </si>
  <si>
    <t>CANDELARIO BAEZ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</si>
  <si>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</si>
  <si>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</si>
  <si>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</si>
  <si>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</si>
  <si>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</si>
  <si>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</si>
  <si>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</si>
  <si>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</si>
  <si>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</si>
  <si>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</si>
  <si>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</si>
  <si>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</si>
  <si>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                      DIRECTOR</t>
  </si>
  <si>
    <t>BAUTISTA OZORIA</t>
  </si>
  <si>
    <t>CRUZ BERAS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</si>
  <si>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</si>
  <si>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</si>
  <si>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</si>
  <si>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</si>
  <si>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</si>
  <si>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RIVERA DE LA CRUZ</t>
  </si>
  <si>
    <t xml:space="preserve">MIGUEL </t>
  </si>
  <si>
    <t>LEIDI ARIELA</t>
  </si>
  <si>
    <t>DOROTEO VASQUEZ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</si>
  <si>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</si>
  <si>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</si>
  <si>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</si>
  <si>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</si>
  <si>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</si>
  <si>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CPN BATEY ANGELINA</t>
  </si>
  <si>
    <t>ROSELIS HERENIA</t>
  </si>
  <si>
    <t>ORTIZ DE LA CRUZ</t>
  </si>
  <si>
    <t xml:space="preserve">CPN EL BRISAL </t>
  </si>
  <si>
    <t>JUANA LUCRECIA</t>
  </si>
  <si>
    <t>WECKS DAVID</t>
  </si>
  <si>
    <t>CPN CAMARA JUNION</t>
  </si>
  <si>
    <t>JOHAN EMIL</t>
  </si>
  <si>
    <t>VARGAS DE LA CRUZ</t>
  </si>
  <si>
    <t>DIGITADOR</t>
  </si>
  <si>
    <t>HECTOR JULIO</t>
  </si>
  <si>
    <t>CASTILLO ROJAS</t>
  </si>
  <si>
    <t xml:space="preserve">PEDRITO </t>
  </si>
  <si>
    <t>DE LA ROSA RIVERA</t>
  </si>
  <si>
    <t>VIGILANTE</t>
  </si>
  <si>
    <t>ATENCION PRI LAS CAÑITAS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</si>
  <si>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</si>
  <si>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NOMINA CORRESPONDIENTE AL 31 DE  MAYO    AÑO 2025</t>
  </si>
  <si>
    <t>NOMINA CORRESPONDIENTE AL 31 DE MAYO  AÑO 2025</t>
  </si>
  <si>
    <t>NOMINA CORRESPONDIENTE AL 31  DE  MAYO  AÑO 2025</t>
  </si>
  <si>
    <t>NOMINA CORRESPONDIENTE AL  31 DE  MAYO   AÑO 2025</t>
  </si>
  <si>
    <t xml:space="preserve">LUISA MARIA </t>
  </si>
  <si>
    <t>CASTILLO LOUIS</t>
  </si>
  <si>
    <t xml:space="preserve">Centro de Diagnostico PORVENIR </t>
  </si>
  <si>
    <t>MARIA VANESSA</t>
  </si>
  <si>
    <t>MEJIAS DE PEÑA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</si>
  <si>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</si>
  <si>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</si>
  <si>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PAGO15 dias laborable</t>
  </si>
  <si>
    <t xml:space="preserve">LIC.YUDELKY JABALETA </t>
  </si>
  <si>
    <t xml:space="preserve"> ADMINISTRADORA</t>
  </si>
  <si>
    <t xml:space="preserve">                              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</si>
</sst>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_-* #,##0.00_-;\-* #,##0.00_-;_-* &quot;-&quot;??_-;_-@_-"/>
    <numFmt numFmtId="167" formatCode="[$-409]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3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4" fontId="6" fillId="2" borderId="7" xfId="2" applyNumberFormat="1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0" fillId="0" borderId="1" xfId="0" applyFont="1" applyBorder="1"/>
    <xf numFmtId="0" fontId="11" fillId="3" borderId="1" xfId="0" applyFont="1" applyFill="1" applyBorder="1"/>
    <xf numFmtId="0" fontId="13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0" fillId="2" borderId="8" xfId="0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/>
    </xf>
    <xf numFmtId="4" fontId="14" fillId="0" borderId="1" xfId="1" applyNumberFormat="1" applyFont="1" applyBorder="1" applyAlignment="1">
      <alignment horizontal="right"/>
    </xf>
    <xf numFmtId="0" fontId="9" fillId="2" borderId="1" xfId="0" applyFont="1" applyFill="1" applyBorder="1"/>
    <xf numFmtId="0" fontId="2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/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28574</xdr:rowOff>
    </xdr:from>
    <xdr:to>
      <xdr:col>2</xdr:col>
      <xdr:colOff>104775</xdr:colOff>
      <xdr:row>4</xdr:row>
      <xdr:rowOff>168867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647700</xdr:colOff>
      <xdr:row>1</xdr:row>
      <xdr:rowOff>133349</xdr:rowOff>
    </xdr:from>
    <xdr:to>
      <xdr:col>11</xdr:col>
      <xdr:colOff>88900</xdr:colOff>
      <xdr:row>5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773025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752475</xdr:colOff>
      <xdr:row>103</xdr:row>
      <xdr:rowOff>188278</xdr:rowOff>
    </xdr:from>
    <xdr:to>
      <xdr:col>11</xdr:col>
      <xdr:colOff>317500</xdr:colOff>
      <xdr:row>106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773025" y="2080037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476250</xdr:colOff>
      <xdr:row>147</xdr:row>
      <xdr:rowOff>19054</xdr:rowOff>
    </xdr:from>
    <xdr:to>
      <xdr:col>11</xdr:col>
      <xdr:colOff>267895</xdr:colOff>
      <xdr:row>151</xdr:row>
      <xdr:rowOff>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773025" y="2935605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400049</xdr:colOff>
      <xdr:row>104</xdr:row>
      <xdr:rowOff>9525</xdr:rowOff>
    </xdr:from>
    <xdr:to>
      <xdr:col>2</xdr:col>
      <xdr:colOff>195922</xdr:colOff>
      <xdr:row>106</xdr:row>
      <xdr:rowOff>155454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20469225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147</xdr:row>
      <xdr:rowOff>66675</xdr:rowOff>
    </xdr:from>
    <xdr:to>
      <xdr:col>2</xdr:col>
      <xdr:colOff>457199</xdr:colOff>
      <xdr:row>151</xdr:row>
      <xdr:rowOff>17414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908375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133309</xdr:colOff>
      <xdr:row>182</xdr:row>
      <xdr:rowOff>85726</xdr:rowOff>
    </xdr:from>
    <xdr:to>
      <xdr:col>11</xdr:col>
      <xdr:colOff>614269</xdr:colOff>
      <xdr:row>186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906334" y="369570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781050</xdr:colOff>
      <xdr:row>232</xdr:row>
      <xdr:rowOff>161925</xdr:rowOff>
    </xdr:from>
    <xdr:to>
      <xdr:col>11</xdr:col>
      <xdr:colOff>369371</xdr:colOff>
      <xdr:row>237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773025" y="467582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183</xdr:row>
      <xdr:rowOff>57151</xdr:rowOff>
    </xdr:from>
    <xdr:to>
      <xdr:col>2</xdr:col>
      <xdr:colOff>619125</xdr:colOff>
      <xdr:row>187</xdr:row>
      <xdr:rowOff>57151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5880676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233</xdr:row>
      <xdr:rowOff>66675</xdr:rowOff>
    </xdr:from>
    <xdr:to>
      <xdr:col>2</xdr:col>
      <xdr:colOff>657225</xdr:colOff>
      <xdr:row>237</xdr:row>
      <xdr:rowOff>57150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424725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A270"/>
  <sheetViews>
    <sheetView tabSelected="1" topLeftCell="A103" zoomScaleNormal="100" workbookViewId="0">
      <selection activeCell="Q16" sqref="Q16"/>
    </sheetView>
  </sheetViews>
  <sheetFormatPr baseColWidth="10" defaultRowHeight="15" x14ac:dyDescent="0.25"/>
  <cols>
    <col min="1" max="1" width="9.28515625" style="2" customWidth="1"/>
    <col min="2" max="2" width="21" style="2" customWidth="1"/>
    <col min="3" max="3" width="21.5703125" style="2" customWidth="1"/>
    <col min="4" max="4" width="17.7109375" style="2" customWidth="1"/>
    <col min="5" max="5" width="16.85546875" style="2" customWidth="1"/>
    <col min="6" max="6" width="21.28515625" style="2" customWidth="1"/>
    <col min="7" max="7" width="14.7109375" style="2" customWidth="1"/>
    <col min="8" max="8" width="9.42578125" style="2" customWidth="1"/>
    <col min="9" max="9" width="9" style="2" customWidth="1"/>
    <col min="10" max="10" width="5.5703125" style="2" customWidth="1"/>
    <col min="11" max="11" width="14" style="2" customWidth="1"/>
    <col min="12" max="12" width="14.28515625" style="2" customWidth="1"/>
    <col min="13" max="13" width="12.7109375" style="2" customWidth="1"/>
    <col min="14" max="16384" width="11.42578125" style="2"/>
  </cols>
  <sheetData>
    <row r="2" spans="1:15" x14ac:dyDescent="0.25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5" x14ac:dyDescent="0.25">
      <c r="B3" s="151" t="s">
        <v>666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5" x14ac:dyDescent="0.25">
      <c r="B4" s="151" t="s">
        <v>627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5" x14ac:dyDescent="0.25">
      <c r="B5" s="151" t="s">
        <v>628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5" x14ac:dyDescent="0.25">
      <c r="A6" s="3"/>
      <c r="B6" s="47" t="s">
        <v>620</v>
      </c>
      <c r="C6" s="47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5" x14ac:dyDescent="0.25">
      <c r="B7" s="48" t="s">
        <v>656</v>
      </c>
      <c r="C7" s="48"/>
      <c r="D7" s="49"/>
      <c r="E7" s="49"/>
      <c r="F7" s="49"/>
      <c r="G7" s="49"/>
      <c r="H7" s="48"/>
      <c r="I7" s="49"/>
      <c r="J7" s="49"/>
      <c r="K7" s="49"/>
      <c r="L7" s="49"/>
      <c r="M7" s="49"/>
    </row>
    <row r="8" spans="1:15" x14ac:dyDescent="0.25">
      <c r="B8" s="48" t="s">
        <v>4</v>
      </c>
      <c r="C8" s="48"/>
      <c r="D8" s="49"/>
      <c r="E8" s="49"/>
      <c r="F8" s="49"/>
      <c r="G8" s="49"/>
      <c r="H8" s="48"/>
      <c r="I8" s="49"/>
      <c r="J8" s="49"/>
      <c r="K8" s="49"/>
      <c r="L8" s="50"/>
      <c r="M8" s="50"/>
    </row>
    <row r="9" spans="1:15" x14ac:dyDescent="0.25">
      <c r="B9" s="48" t="s">
        <v>5</v>
      </c>
      <c r="C9" s="48" t="s">
        <v>6</v>
      </c>
      <c r="D9" s="48" t="s">
        <v>7</v>
      </c>
      <c r="E9" s="48" t="s">
        <v>8</v>
      </c>
      <c r="F9" s="51" t="s">
        <v>9</v>
      </c>
      <c r="G9" s="48" t="s">
        <v>10</v>
      </c>
      <c r="H9" s="52" t="s">
        <v>11</v>
      </c>
      <c r="I9" s="52" t="s">
        <v>12</v>
      </c>
      <c r="J9" s="52" t="s">
        <v>13</v>
      </c>
      <c r="K9" s="51" t="s">
        <v>560</v>
      </c>
      <c r="L9" s="53" t="s">
        <v>14</v>
      </c>
      <c r="M9" s="54" t="s">
        <v>15</v>
      </c>
    </row>
    <row r="10" spans="1:15" x14ac:dyDescent="0.25">
      <c r="B10" s="48"/>
      <c r="C10" s="48"/>
      <c r="D10" s="48"/>
      <c r="E10" s="48"/>
      <c r="F10" s="51"/>
      <c r="G10" s="48"/>
      <c r="H10" s="52"/>
      <c r="I10" s="52"/>
      <c r="J10" s="52"/>
      <c r="K10" s="51"/>
      <c r="L10" s="53"/>
      <c r="M10" s="54"/>
    </row>
    <row r="11" spans="1:15" x14ac:dyDescent="0.25">
      <c r="A11" s="2">
        <v>1</v>
      </c>
      <c r="B11" s="4" t="s">
        <v>16</v>
      </c>
      <c r="C11" s="4" t="s">
        <v>17</v>
      </c>
      <c r="D11" s="4" t="s">
        <v>18</v>
      </c>
      <c r="E11" s="5" t="s">
        <v>194</v>
      </c>
      <c r="F11" s="55" t="s">
        <v>19</v>
      </c>
      <c r="G11" s="13">
        <v>5000</v>
      </c>
      <c r="H11" s="56">
        <f>G11*2.87%</f>
        <v>143.5</v>
      </c>
      <c r="I11" s="6">
        <f>G11*3.04%</f>
        <v>152</v>
      </c>
      <c r="J11" s="6"/>
      <c r="K11" s="6"/>
      <c r="L11" s="6">
        <f t="shared" ref="L11:L74" si="0">G11-H11-I11-K11</f>
        <v>4704.5</v>
      </c>
      <c r="M11" s="7">
        <v>39210</v>
      </c>
    </row>
    <row r="12" spans="1:15" x14ac:dyDescent="0.25">
      <c r="A12" s="2">
        <f>A11+1</f>
        <v>2</v>
      </c>
      <c r="B12" s="8" t="s">
        <v>20</v>
      </c>
      <c r="C12" s="8" t="s">
        <v>21</v>
      </c>
      <c r="D12" s="8" t="s">
        <v>22</v>
      </c>
      <c r="E12" s="5" t="s">
        <v>194</v>
      </c>
      <c r="F12" s="57" t="s">
        <v>23</v>
      </c>
      <c r="G12" s="13">
        <v>5000</v>
      </c>
      <c r="H12" s="56">
        <v>0</v>
      </c>
      <c r="I12" s="6">
        <v>0</v>
      </c>
      <c r="J12" s="9"/>
      <c r="K12" s="9">
        <v>0</v>
      </c>
      <c r="L12" s="6">
        <f t="shared" si="0"/>
        <v>5000</v>
      </c>
      <c r="M12" s="10">
        <v>39084</v>
      </c>
    </row>
    <row r="13" spans="1:15" x14ac:dyDescent="0.25">
      <c r="A13" s="2">
        <f t="shared" ref="A13:A76" si="1">A12+1</f>
        <v>3</v>
      </c>
      <c r="B13" s="8" t="s">
        <v>24</v>
      </c>
      <c r="C13" s="8" t="s">
        <v>25</v>
      </c>
      <c r="D13" s="8" t="s">
        <v>26</v>
      </c>
      <c r="E13" s="5" t="s">
        <v>194</v>
      </c>
      <c r="F13" s="57" t="s">
        <v>27</v>
      </c>
      <c r="G13" s="13">
        <v>18400</v>
      </c>
      <c r="H13" s="13">
        <f>G13*2.87%</f>
        <v>528.08000000000004</v>
      </c>
      <c r="I13" s="11">
        <f>G13*3.04%</f>
        <v>559.36</v>
      </c>
      <c r="J13" s="11"/>
      <c r="K13" s="11">
        <v>0</v>
      </c>
      <c r="L13" s="6">
        <f t="shared" si="0"/>
        <v>17312.559999999998</v>
      </c>
      <c r="M13" s="10">
        <v>39142</v>
      </c>
    </row>
    <row r="14" spans="1:15" x14ac:dyDescent="0.25">
      <c r="A14" s="2">
        <f t="shared" si="1"/>
        <v>4</v>
      </c>
      <c r="B14" s="4" t="s">
        <v>28</v>
      </c>
      <c r="C14" s="4" t="s">
        <v>29</v>
      </c>
      <c r="D14" s="4" t="s">
        <v>30</v>
      </c>
      <c r="E14" s="5" t="s">
        <v>194</v>
      </c>
      <c r="F14" s="12" t="s">
        <v>31</v>
      </c>
      <c r="G14" s="13">
        <v>5000</v>
      </c>
      <c r="H14" s="13">
        <v>143.5</v>
      </c>
      <c r="I14" s="13">
        <v>152</v>
      </c>
      <c r="J14" s="13"/>
      <c r="K14" s="13"/>
      <c r="L14" s="6">
        <f t="shared" si="0"/>
        <v>4704.5</v>
      </c>
      <c r="M14" s="14">
        <v>39258</v>
      </c>
    </row>
    <row r="15" spans="1:15" x14ac:dyDescent="0.25">
      <c r="A15" s="2">
        <f t="shared" si="1"/>
        <v>5</v>
      </c>
      <c r="B15" s="4" t="s">
        <v>32</v>
      </c>
      <c r="C15" s="4" t="s">
        <v>33</v>
      </c>
      <c r="D15" s="4" t="s">
        <v>22</v>
      </c>
      <c r="E15" s="5" t="s">
        <v>194</v>
      </c>
      <c r="F15" s="12" t="s">
        <v>34</v>
      </c>
      <c r="G15" s="13">
        <v>5000</v>
      </c>
      <c r="H15" s="13">
        <v>143.5</v>
      </c>
      <c r="I15" s="13">
        <v>152</v>
      </c>
      <c r="J15" s="13"/>
      <c r="K15" s="13"/>
      <c r="L15" s="6">
        <f t="shared" si="0"/>
        <v>4704.5</v>
      </c>
      <c r="M15" s="14">
        <v>39234</v>
      </c>
    </row>
    <row r="16" spans="1:15" x14ac:dyDescent="0.25">
      <c r="A16" s="2">
        <f t="shared" si="1"/>
        <v>6</v>
      </c>
      <c r="B16" s="8" t="s">
        <v>35</v>
      </c>
      <c r="C16" s="8" t="s">
        <v>36</v>
      </c>
      <c r="D16" s="8" t="s">
        <v>22</v>
      </c>
      <c r="E16" s="5" t="s">
        <v>194</v>
      </c>
      <c r="F16" s="15" t="s">
        <v>37</v>
      </c>
      <c r="G16" s="11">
        <v>5000</v>
      </c>
      <c r="H16" s="11">
        <f>G16*2.87%</f>
        <v>143.5</v>
      </c>
      <c r="I16" s="11">
        <f>G16*3.04%</f>
        <v>152</v>
      </c>
      <c r="J16" s="11"/>
      <c r="K16" s="11"/>
      <c r="L16" s="6">
        <f t="shared" si="0"/>
        <v>4704.5</v>
      </c>
      <c r="M16" s="7">
        <v>39265</v>
      </c>
    </row>
    <row r="17" spans="1:13" x14ac:dyDescent="0.25">
      <c r="A17" s="2">
        <f t="shared" si="1"/>
        <v>7</v>
      </c>
      <c r="B17" s="4" t="s">
        <v>38</v>
      </c>
      <c r="C17" s="4" t="s">
        <v>39</v>
      </c>
      <c r="D17" s="4" t="s">
        <v>22</v>
      </c>
      <c r="E17" s="5" t="s">
        <v>194</v>
      </c>
      <c r="F17" s="12" t="s">
        <v>40</v>
      </c>
      <c r="G17" s="13">
        <v>5000</v>
      </c>
      <c r="H17" s="13">
        <v>143.5</v>
      </c>
      <c r="I17" s="13">
        <v>152</v>
      </c>
      <c r="J17" s="13"/>
      <c r="K17" s="13"/>
      <c r="L17" s="6">
        <f t="shared" si="0"/>
        <v>4704.5</v>
      </c>
      <c r="M17" s="14">
        <v>39265</v>
      </c>
    </row>
    <row r="18" spans="1:13" x14ac:dyDescent="0.25">
      <c r="A18" s="2">
        <f t="shared" si="1"/>
        <v>8</v>
      </c>
      <c r="B18" s="4" t="s">
        <v>42</v>
      </c>
      <c r="C18" s="4" t="s">
        <v>43</v>
      </c>
      <c r="D18" s="4" t="s">
        <v>30</v>
      </c>
      <c r="E18" s="5" t="s">
        <v>194</v>
      </c>
      <c r="F18" s="12" t="s">
        <v>44</v>
      </c>
      <c r="G18" s="13">
        <v>5000</v>
      </c>
      <c r="H18" s="13">
        <v>143.5</v>
      </c>
      <c r="I18" s="13">
        <v>152</v>
      </c>
      <c r="J18" s="13"/>
      <c r="K18" s="13"/>
      <c r="L18" s="6">
        <f>G18-H18-I18-K18</f>
        <v>4704.5</v>
      </c>
      <c r="M18" s="14">
        <v>39265</v>
      </c>
    </row>
    <row r="19" spans="1:13" x14ac:dyDescent="0.25">
      <c r="A19" s="2">
        <f t="shared" si="1"/>
        <v>9</v>
      </c>
      <c r="B19" s="4" t="s">
        <v>45</v>
      </c>
      <c r="C19" s="4" t="s">
        <v>46</v>
      </c>
      <c r="D19" s="4" t="s">
        <v>47</v>
      </c>
      <c r="E19" s="5" t="s">
        <v>194</v>
      </c>
      <c r="F19" s="12" t="s">
        <v>48</v>
      </c>
      <c r="G19" s="13">
        <v>5000</v>
      </c>
      <c r="H19" s="13">
        <v>143.5</v>
      </c>
      <c r="I19" s="13">
        <v>152</v>
      </c>
      <c r="J19" s="13"/>
      <c r="K19" s="13"/>
      <c r="L19" s="6">
        <f t="shared" si="0"/>
        <v>4704.5</v>
      </c>
      <c r="M19" s="14">
        <v>39281</v>
      </c>
    </row>
    <row r="20" spans="1:13" x14ac:dyDescent="0.25">
      <c r="A20" s="2">
        <f t="shared" si="1"/>
        <v>10</v>
      </c>
      <c r="B20" s="4" t="s">
        <v>49</v>
      </c>
      <c r="C20" s="4" t="s">
        <v>50</v>
      </c>
      <c r="D20" s="4" t="s">
        <v>30</v>
      </c>
      <c r="E20" s="5" t="s">
        <v>194</v>
      </c>
      <c r="F20" s="12" t="s">
        <v>51</v>
      </c>
      <c r="G20" s="13">
        <v>5000</v>
      </c>
      <c r="H20" s="13">
        <v>143.5</v>
      </c>
      <c r="I20" s="13">
        <v>152</v>
      </c>
      <c r="J20" s="13"/>
      <c r="K20" s="13"/>
      <c r="L20" s="6">
        <f t="shared" si="0"/>
        <v>4704.5</v>
      </c>
      <c r="M20" s="14">
        <v>39286</v>
      </c>
    </row>
    <row r="21" spans="1:13" x14ac:dyDescent="0.25">
      <c r="A21" s="2">
        <f t="shared" si="1"/>
        <v>11</v>
      </c>
      <c r="B21" s="8" t="s">
        <v>52</v>
      </c>
      <c r="C21" s="8" t="s">
        <v>53</v>
      </c>
      <c r="D21" s="8" t="s">
        <v>54</v>
      </c>
      <c r="E21" s="5" t="s">
        <v>194</v>
      </c>
      <c r="F21" s="15" t="s">
        <v>55</v>
      </c>
      <c r="G21" s="9">
        <v>7000</v>
      </c>
      <c r="H21" s="9">
        <v>200.9</v>
      </c>
      <c r="I21" s="9">
        <v>212.8</v>
      </c>
      <c r="J21" s="9"/>
      <c r="K21" s="9"/>
      <c r="L21" s="6">
        <f t="shared" si="0"/>
        <v>6586.3</v>
      </c>
      <c r="M21" s="10">
        <v>39295</v>
      </c>
    </row>
    <row r="22" spans="1:13" x14ac:dyDescent="0.25">
      <c r="A22" s="2">
        <f t="shared" si="1"/>
        <v>12</v>
      </c>
      <c r="B22" s="4" t="s">
        <v>56</v>
      </c>
      <c r="C22" s="4" t="s">
        <v>57</v>
      </c>
      <c r="D22" s="4" t="s">
        <v>30</v>
      </c>
      <c r="E22" s="5" t="s">
        <v>194</v>
      </c>
      <c r="F22" s="12" t="s">
        <v>58</v>
      </c>
      <c r="G22" s="13">
        <v>8318.0400000000009</v>
      </c>
      <c r="H22" s="13">
        <f>G22*2.87%</f>
        <v>238.72774800000002</v>
      </c>
      <c r="I22" s="13">
        <f>G22*3.04%</f>
        <v>252.86841600000002</v>
      </c>
      <c r="J22" s="13"/>
      <c r="K22" s="13"/>
      <c r="L22" s="6">
        <f t="shared" si="0"/>
        <v>7826.4438360000004</v>
      </c>
      <c r="M22" s="14">
        <v>39338</v>
      </c>
    </row>
    <row r="23" spans="1:13" x14ac:dyDescent="0.25">
      <c r="A23" s="2">
        <f>A22+1</f>
        <v>13</v>
      </c>
      <c r="B23" s="4" t="s">
        <v>59</v>
      </c>
      <c r="C23" s="4" t="s">
        <v>60</v>
      </c>
      <c r="D23" s="4" t="s">
        <v>41</v>
      </c>
      <c r="E23" s="5" t="s">
        <v>194</v>
      </c>
      <c r="F23" s="12" t="s">
        <v>61</v>
      </c>
      <c r="G23" s="16">
        <v>18312</v>
      </c>
      <c r="H23" s="6">
        <f>G23*2.87%</f>
        <v>525.55439999999999</v>
      </c>
      <c r="I23" s="6">
        <f>G23*3.04%</f>
        <v>556.6848</v>
      </c>
      <c r="J23" s="6">
        <v>0</v>
      </c>
      <c r="K23" s="6">
        <v>0</v>
      </c>
      <c r="L23" s="6">
        <f t="shared" si="0"/>
        <v>17229.7608</v>
      </c>
      <c r="M23" s="14">
        <v>39702</v>
      </c>
    </row>
    <row r="24" spans="1:13" x14ac:dyDescent="0.25">
      <c r="A24" s="2">
        <f t="shared" si="1"/>
        <v>14</v>
      </c>
      <c r="B24" s="4" t="s">
        <v>62</v>
      </c>
      <c r="C24" s="4" t="s">
        <v>63</v>
      </c>
      <c r="D24" s="4" t="s">
        <v>64</v>
      </c>
      <c r="E24" s="5" t="s">
        <v>194</v>
      </c>
      <c r="F24" s="12" t="s">
        <v>65</v>
      </c>
      <c r="G24" s="16">
        <v>28657.01</v>
      </c>
      <c r="H24" s="6">
        <v>822.456187</v>
      </c>
      <c r="I24" s="6">
        <v>871.17310399999997</v>
      </c>
      <c r="J24" s="17"/>
      <c r="K24" s="17">
        <v>0</v>
      </c>
      <c r="L24" s="6">
        <f t="shared" si="0"/>
        <v>26963.380708999997</v>
      </c>
      <c r="M24" s="14">
        <v>39302</v>
      </c>
    </row>
    <row r="25" spans="1:13" x14ac:dyDescent="0.25">
      <c r="A25" s="2">
        <f t="shared" si="1"/>
        <v>15</v>
      </c>
      <c r="B25" s="4" t="s">
        <v>68</v>
      </c>
      <c r="C25" s="4" t="s">
        <v>69</v>
      </c>
      <c r="D25" s="4" t="s">
        <v>30</v>
      </c>
      <c r="E25" s="5" t="s">
        <v>194</v>
      </c>
      <c r="F25" s="8" t="s">
        <v>70</v>
      </c>
      <c r="G25" s="13">
        <v>5000</v>
      </c>
      <c r="H25" s="13">
        <v>143.5</v>
      </c>
      <c r="I25" s="13">
        <v>152</v>
      </c>
      <c r="J25" s="13"/>
      <c r="K25" s="13"/>
      <c r="L25" s="6">
        <f t="shared" si="0"/>
        <v>4704.5</v>
      </c>
      <c r="M25" s="14">
        <v>39499</v>
      </c>
    </row>
    <row r="26" spans="1:13" x14ac:dyDescent="0.25">
      <c r="A26" s="2">
        <f t="shared" si="1"/>
        <v>16</v>
      </c>
      <c r="B26" s="123" t="s">
        <v>71</v>
      </c>
      <c r="C26" s="8" t="s">
        <v>72</v>
      </c>
      <c r="D26" s="4" t="s">
        <v>66</v>
      </c>
      <c r="E26" s="5" t="s">
        <v>194</v>
      </c>
      <c r="F26" s="15" t="s">
        <v>73</v>
      </c>
      <c r="G26" s="13">
        <v>24000</v>
      </c>
      <c r="H26" s="13">
        <f>G26*2.87%</f>
        <v>688.8</v>
      </c>
      <c r="I26" s="13">
        <f>G26*3.04%</f>
        <v>729.6</v>
      </c>
      <c r="J26" s="13"/>
      <c r="K26" s="13">
        <v>0</v>
      </c>
      <c r="L26" s="6">
        <f t="shared" si="0"/>
        <v>22581.600000000002</v>
      </c>
      <c r="M26" s="14">
        <v>39524</v>
      </c>
    </row>
    <row r="27" spans="1:13" x14ac:dyDescent="0.25">
      <c r="A27" s="2">
        <f t="shared" si="1"/>
        <v>17</v>
      </c>
      <c r="B27" s="8" t="s">
        <v>74</v>
      </c>
      <c r="C27" s="8" t="s">
        <v>75</v>
      </c>
      <c r="D27" s="12" t="s">
        <v>76</v>
      </c>
      <c r="E27" s="5" t="s">
        <v>194</v>
      </c>
      <c r="F27" s="15" t="s">
        <v>77</v>
      </c>
      <c r="G27" s="6">
        <v>11596.6</v>
      </c>
      <c r="H27" s="6">
        <f>G27*2.87%</f>
        <v>332.82242000000002</v>
      </c>
      <c r="I27" s="6">
        <f>G27*3.04%</f>
        <v>352.53664000000003</v>
      </c>
      <c r="J27" s="6"/>
      <c r="K27" s="6">
        <v>0</v>
      </c>
      <c r="L27" s="6">
        <f t="shared" si="0"/>
        <v>10911.24094</v>
      </c>
      <c r="M27" s="7">
        <v>39539</v>
      </c>
    </row>
    <row r="28" spans="1:13" x14ac:dyDescent="0.25">
      <c r="A28" s="2">
        <f t="shared" si="1"/>
        <v>18</v>
      </c>
      <c r="B28" s="8" t="s">
        <v>78</v>
      </c>
      <c r="C28" s="8" t="s">
        <v>79</v>
      </c>
      <c r="D28" s="12" t="s">
        <v>80</v>
      </c>
      <c r="E28" s="5" t="s">
        <v>194</v>
      </c>
      <c r="F28" s="8" t="s">
        <v>73</v>
      </c>
      <c r="G28" s="6">
        <v>5000</v>
      </c>
      <c r="H28" s="6">
        <f>G28*2.87%</f>
        <v>143.5</v>
      </c>
      <c r="I28" s="6">
        <f>G28*3.04%</f>
        <v>152</v>
      </c>
      <c r="J28" s="6"/>
      <c r="K28" s="6"/>
      <c r="L28" s="6">
        <f t="shared" si="0"/>
        <v>4704.5</v>
      </c>
      <c r="M28" s="7">
        <v>39568</v>
      </c>
    </row>
    <row r="29" spans="1:13" x14ac:dyDescent="0.25">
      <c r="A29" s="2">
        <f t="shared" si="1"/>
        <v>19</v>
      </c>
      <c r="B29" s="8" t="s">
        <v>81</v>
      </c>
      <c r="C29" s="8" t="s">
        <v>82</v>
      </c>
      <c r="D29" s="12" t="s">
        <v>83</v>
      </c>
      <c r="E29" s="5" t="s">
        <v>194</v>
      </c>
      <c r="F29" s="15" t="s">
        <v>84</v>
      </c>
      <c r="G29" s="6">
        <v>9600</v>
      </c>
      <c r="H29" s="6">
        <f>G29*2.87%</f>
        <v>275.52</v>
      </c>
      <c r="I29" s="6">
        <f>G29*3.04%</f>
        <v>291.83999999999997</v>
      </c>
      <c r="J29" s="6"/>
      <c r="K29" s="6"/>
      <c r="L29" s="6">
        <f t="shared" si="0"/>
        <v>9032.64</v>
      </c>
      <c r="M29" s="7">
        <v>39661</v>
      </c>
    </row>
    <row r="30" spans="1:13" x14ac:dyDescent="0.25">
      <c r="A30" s="2">
        <f t="shared" si="1"/>
        <v>20</v>
      </c>
      <c r="B30" s="18" t="s">
        <v>85</v>
      </c>
      <c r="C30" s="18" t="s">
        <v>86</v>
      </c>
      <c r="D30" s="5" t="s">
        <v>87</v>
      </c>
      <c r="E30" s="5" t="s">
        <v>194</v>
      </c>
      <c r="F30" s="18" t="s">
        <v>88</v>
      </c>
      <c r="G30" s="19">
        <v>22000</v>
      </c>
      <c r="H30" s="20">
        <f>G30*2.87%</f>
        <v>631.4</v>
      </c>
      <c r="I30" s="20">
        <f>G30*3.04%</f>
        <v>668.8</v>
      </c>
      <c r="J30" s="20"/>
      <c r="K30" s="17">
        <v>1512.45</v>
      </c>
      <c r="L30" s="6">
        <f t="shared" si="0"/>
        <v>19187.349999999999</v>
      </c>
      <c r="M30" s="21">
        <v>39692</v>
      </c>
    </row>
    <row r="31" spans="1:13" x14ac:dyDescent="0.25">
      <c r="A31" s="2">
        <f t="shared" si="1"/>
        <v>21</v>
      </c>
      <c r="B31" s="18" t="s">
        <v>89</v>
      </c>
      <c r="C31" s="18" t="s">
        <v>90</v>
      </c>
      <c r="D31" s="5" t="s">
        <v>91</v>
      </c>
      <c r="E31" s="5" t="s">
        <v>194</v>
      </c>
      <c r="F31" s="18" t="s">
        <v>92</v>
      </c>
      <c r="G31" s="19">
        <v>5000</v>
      </c>
      <c r="H31" s="20">
        <v>143.5</v>
      </c>
      <c r="I31" s="20">
        <v>152</v>
      </c>
      <c r="J31" s="20"/>
      <c r="K31" s="20"/>
      <c r="L31" s="6">
        <f t="shared" si="0"/>
        <v>4704.5</v>
      </c>
      <c r="M31" s="21">
        <v>39692</v>
      </c>
    </row>
    <row r="32" spans="1:13" x14ac:dyDescent="0.25">
      <c r="A32" s="2">
        <f t="shared" si="1"/>
        <v>22</v>
      </c>
      <c r="B32" s="18" t="s">
        <v>93</v>
      </c>
      <c r="C32" s="18" t="s">
        <v>94</v>
      </c>
      <c r="D32" s="5" t="s">
        <v>95</v>
      </c>
      <c r="E32" s="5" t="s">
        <v>194</v>
      </c>
      <c r="F32" s="18" t="s">
        <v>96</v>
      </c>
      <c r="G32" s="22">
        <v>13000</v>
      </c>
      <c r="H32" s="22">
        <f>G32*2.87%</f>
        <v>373.1</v>
      </c>
      <c r="I32" s="22">
        <f>G32*3.04%</f>
        <v>395.2</v>
      </c>
      <c r="J32" s="22">
        <v>0</v>
      </c>
      <c r="K32" s="22">
        <v>0</v>
      </c>
      <c r="L32" s="6">
        <f t="shared" si="0"/>
        <v>12231.699999999999</v>
      </c>
      <c r="M32" s="21">
        <v>39729</v>
      </c>
    </row>
    <row r="33" spans="1:13" x14ac:dyDescent="0.25">
      <c r="A33" s="2">
        <f t="shared" si="1"/>
        <v>23</v>
      </c>
      <c r="B33" s="18" t="s">
        <v>97</v>
      </c>
      <c r="C33" s="18" t="s">
        <v>98</v>
      </c>
      <c r="D33" s="5" t="s">
        <v>22</v>
      </c>
      <c r="E33" s="5" t="s">
        <v>99</v>
      </c>
      <c r="F33" s="15" t="s">
        <v>100</v>
      </c>
      <c r="G33" s="16">
        <v>8050</v>
      </c>
      <c r="H33" s="6">
        <f>G33*2.87%</f>
        <v>231.035</v>
      </c>
      <c r="I33" s="6">
        <f>G33*3.04%</f>
        <v>244.72</v>
      </c>
      <c r="J33" s="17">
        <v>0</v>
      </c>
      <c r="K33" s="17">
        <v>1512.45</v>
      </c>
      <c r="L33" s="6">
        <f t="shared" si="0"/>
        <v>6061.7950000000001</v>
      </c>
      <c r="M33" s="21">
        <v>39832</v>
      </c>
    </row>
    <row r="34" spans="1:13" x14ac:dyDescent="0.25">
      <c r="A34" s="2">
        <f t="shared" si="1"/>
        <v>24</v>
      </c>
      <c r="B34" s="18" t="s">
        <v>102</v>
      </c>
      <c r="C34" s="18" t="s">
        <v>103</v>
      </c>
      <c r="D34" s="5" t="s">
        <v>30</v>
      </c>
      <c r="E34" s="5" t="s">
        <v>194</v>
      </c>
      <c r="F34" s="5" t="s">
        <v>101</v>
      </c>
      <c r="G34" s="16">
        <v>5000</v>
      </c>
      <c r="H34" s="6">
        <v>143.5</v>
      </c>
      <c r="I34" s="6">
        <v>152</v>
      </c>
      <c r="J34" s="17"/>
      <c r="K34" s="13"/>
      <c r="L34" s="6">
        <f t="shared" si="0"/>
        <v>4704.5</v>
      </c>
      <c r="M34" s="21">
        <v>39845</v>
      </c>
    </row>
    <row r="35" spans="1:13" x14ac:dyDescent="0.25">
      <c r="A35" s="2">
        <f t="shared" si="1"/>
        <v>25</v>
      </c>
      <c r="B35" s="4" t="s">
        <v>104</v>
      </c>
      <c r="C35" s="4" t="s">
        <v>105</v>
      </c>
      <c r="D35" s="4" t="s">
        <v>83</v>
      </c>
      <c r="E35" s="5" t="s">
        <v>99</v>
      </c>
      <c r="F35" s="4" t="s">
        <v>84</v>
      </c>
      <c r="G35" s="13">
        <v>9600</v>
      </c>
      <c r="H35" s="13">
        <f>G35*2.87%</f>
        <v>275.52</v>
      </c>
      <c r="I35" s="13">
        <f>G35*3.04%</f>
        <v>291.83999999999997</v>
      </c>
      <c r="J35" s="13"/>
      <c r="K35" s="13"/>
      <c r="L35" s="6">
        <f t="shared" si="0"/>
        <v>9032.64</v>
      </c>
      <c r="M35" s="14">
        <v>39845</v>
      </c>
    </row>
    <row r="36" spans="1:13" x14ac:dyDescent="0.25">
      <c r="A36" s="2">
        <f t="shared" si="1"/>
        <v>26</v>
      </c>
      <c r="B36" s="4" t="s">
        <v>106</v>
      </c>
      <c r="C36" s="4" t="s">
        <v>107</v>
      </c>
      <c r="D36" s="4" t="s">
        <v>108</v>
      </c>
      <c r="E36" s="5" t="s">
        <v>194</v>
      </c>
      <c r="F36" s="4" t="s">
        <v>109</v>
      </c>
      <c r="G36" s="16">
        <v>8000</v>
      </c>
      <c r="H36" s="6">
        <v>229.6</v>
      </c>
      <c r="I36" s="6">
        <v>243.2</v>
      </c>
      <c r="J36" s="6"/>
      <c r="K36" s="6"/>
      <c r="L36" s="6">
        <f t="shared" si="0"/>
        <v>7527.2</v>
      </c>
      <c r="M36" s="14">
        <v>40028</v>
      </c>
    </row>
    <row r="37" spans="1:13" x14ac:dyDescent="0.25">
      <c r="A37" s="2">
        <f t="shared" si="1"/>
        <v>27</v>
      </c>
      <c r="B37" s="23" t="s">
        <v>110</v>
      </c>
      <c r="C37" s="4" t="s">
        <v>111</v>
      </c>
      <c r="D37" s="4" t="s">
        <v>47</v>
      </c>
      <c r="E37" s="5" t="s">
        <v>194</v>
      </c>
      <c r="F37" s="4" t="s">
        <v>112</v>
      </c>
      <c r="G37" s="13">
        <v>5000</v>
      </c>
      <c r="H37" s="13">
        <v>143.5</v>
      </c>
      <c r="I37" s="13">
        <v>152</v>
      </c>
      <c r="J37" s="13"/>
      <c r="K37" s="13"/>
      <c r="L37" s="6">
        <f t="shared" si="0"/>
        <v>4704.5</v>
      </c>
      <c r="M37" s="14">
        <v>40148</v>
      </c>
    </row>
    <row r="38" spans="1:13" x14ac:dyDescent="0.25">
      <c r="A38" s="2">
        <f t="shared" si="1"/>
        <v>28</v>
      </c>
      <c r="B38" s="4" t="s">
        <v>113</v>
      </c>
      <c r="C38" s="4" t="s">
        <v>114</v>
      </c>
      <c r="D38" s="4" t="s">
        <v>115</v>
      </c>
      <c r="E38" s="5" t="s">
        <v>194</v>
      </c>
      <c r="F38" s="12" t="s">
        <v>55</v>
      </c>
      <c r="G38" s="13">
        <v>8000</v>
      </c>
      <c r="H38" s="13">
        <v>229.6</v>
      </c>
      <c r="I38" s="13">
        <v>243.2</v>
      </c>
      <c r="J38" s="13"/>
      <c r="K38" s="13"/>
      <c r="L38" s="6">
        <f t="shared" si="0"/>
        <v>7527.2</v>
      </c>
      <c r="M38" s="14">
        <v>40210</v>
      </c>
    </row>
    <row r="39" spans="1:13" x14ac:dyDescent="0.25">
      <c r="A39" s="2">
        <f t="shared" si="1"/>
        <v>29</v>
      </c>
      <c r="B39" s="8" t="s">
        <v>117</v>
      </c>
      <c r="C39" s="8" t="s">
        <v>118</v>
      </c>
      <c r="D39" s="4" t="s">
        <v>119</v>
      </c>
      <c r="E39" s="5" t="s">
        <v>99</v>
      </c>
      <c r="F39" s="8" t="s">
        <v>120</v>
      </c>
      <c r="G39" s="13">
        <v>6000</v>
      </c>
      <c r="H39" s="13">
        <v>172.2</v>
      </c>
      <c r="I39" s="13">
        <v>182.4</v>
      </c>
      <c r="J39" s="13"/>
      <c r="K39" s="13">
        <v>0</v>
      </c>
      <c r="L39" s="6">
        <f t="shared" si="0"/>
        <v>5645.4000000000005</v>
      </c>
      <c r="M39" s="14">
        <v>40422</v>
      </c>
    </row>
    <row r="40" spans="1:13" x14ac:dyDescent="0.25">
      <c r="A40" s="2">
        <f t="shared" si="1"/>
        <v>30</v>
      </c>
      <c r="B40" s="4" t="s">
        <v>121</v>
      </c>
      <c r="C40" s="4" t="s">
        <v>122</v>
      </c>
      <c r="D40" s="4" t="s">
        <v>47</v>
      </c>
      <c r="E40" s="5" t="s">
        <v>194</v>
      </c>
      <c r="F40" s="4" t="s">
        <v>123</v>
      </c>
      <c r="G40" s="13">
        <v>5000</v>
      </c>
      <c r="H40" s="13">
        <v>143.5</v>
      </c>
      <c r="I40" s="13">
        <v>152</v>
      </c>
      <c r="J40" s="13"/>
      <c r="K40" s="13"/>
      <c r="L40" s="6">
        <f t="shared" si="0"/>
        <v>4704.5</v>
      </c>
      <c r="M40" s="14">
        <v>40603</v>
      </c>
    </row>
    <row r="41" spans="1:13" x14ac:dyDescent="0.25">
      <c r="A41" s="2">
        <f t="shared" si="1"/>
        <v>31</v>
      </c>
      <c r="B41" s="4" t="s">
        <v>126</v>
      </c>
      <c r="C41" s="4" t="s">
        <v>127</v>
      </c>
      <c r="D41" s="4" t="s">
        <v>128</v>
      </c>
      <c r="E41" s="5" t="s">
        <v>194</v>
      </c>
      <c r="F41" s="4" t="s">
        <v>129</v>
      </c>
      <c r="G41" s="13">
        <v>13312</v>
      </c>
      <c r="H41" s="13">
        <v>382.05439999999999</v>
      </c>
      <c r="I41" s="13">
        <v>404.6848</v>
      </c>
      <c r="J41" s="13"/>
      <c r="K41" s="13"/>
      <c r="L41" s="6">
        <f t="shared" si="0"/>
        <v>12525.2608</v>
      </c>
      <c r="M41" s="14">
        <v>41187</v>
      </c>
    </row>
    <row r="42" spans="1:13" x14ac:dyDescent="0.25">
      <c r="A42" s="2">
        <f t="shared" si="1"/>
        <v>32</v>
      </c>
      <c r="B42" s="8" t="s">
        <v>130</v>
      </c>
      <c r="C42" s="8" t="s">
        <v>131</v>
      </c>
      <c r="D42" s="4" t="s">
        <v>22</v>
      </c>
      <c r="E42" s="5" t="s">
        <v>194</v>
      </c>
      <c r="F42" s="4" t="s">
        <v>77</v>
      </c>
      <c r="G42" s="13">
        <v>5000</v>
      </c>
      <c r="H42" s="13">
        <v>143.5</v>
      </c>
      <c r="I42" s="13">
        <v>152</v>
      </c>
      <c r="J42" s="13"/>
      <c r="K42" s="13"/>
      <c r="L42" s="6">
        <f t="shared" si="0"/>
        <v>4704.5</v>
      </c>
      <c r="M42" s="14">
        <v>41000</v>
      </c>
    </row>
    <row r="43" spans="1:13" x14ac:dyDescent="0.25">
      <c r="A43" s="2">
        <f t="shared" si="1"/>
        <v>33</v>
      </c>
      <c r="B43" s="4" t="s">
        <v>132</v>
      </c>
      <c r="C43" s="4" t="s">
        <v>133</v>
      </c>
      <c r="D43" s="4" t="s">
        <v>134</v>
      </c>
      <c r="E43" s="5" t="s">
        <v>194</v>
      </c>
      <c r="F43" s="4" t="s">
        <v>116</v>
      </c>
      <c r="G43" s="13">
        <v>30000</v>
      </c>
      <c r="H43" s="13">
        <v>861</v>
      </c>
      <c r="I43" s="13">
        <v>912</v>
      </c>
      <c r="J43" s="13"/>
      <c r="K43" s="13"/>
      <c r="L43" s="6">
        <f t="shared" si="0"/>
        <v>28227</v>
      </c>
      <c r="M43" s="14">
        <v>41276</v>
      </c>
    </row>
    <row r="44" spans="1:13" x14ac:dyDescent="0.25">
      <c r="A44" s="2">
        <f t="shared" si="1"/>
        <v>34</v>
      </c>
      <c r="B44" s="4" t="s">
        <v>135</v>
      </c>
      <c r="C44" s="4" t="s">
        <v>136</v>
      </c>
      <c r="D44" s="4" t="s">
        <v>137</v>
      </c>
      <c r="E44" s="5" t="s">
        <v>194</v>
      </c>
      <c r="F44" s="4" t="s">
        <v>138</v>
      </c>
      <c r="G44" s="13">
        <v>8000</v>
      </c>
      <c r="H44" s="13">
        <v>229.6</v>
      </c>
      <c r="I44" s="13">
        <v>243.2</v>
      </c>
      <c r="J44" s="13"/>
      <c r="K44" s="13"/>
      <c r="L44" s="6">
        <f t="shared" si="0"/>
        <v>7527.2</v>
      </c>
      <c r="M44" s="14">
        <v>42095</v>
      </c>
    </row>
    <row r="45" spans="1:13" x14ac:dyDescent="0.25">
      <c r="A45" s="2">
        <f t="shared" si="1"/>
        <v>35</v>
      </c>
      <c r="B45" s="4" t="s">
        <v>139</v>
      </c>
      <c r="C45" s="4" t="s">
        <v>140</v>
      </c>
      <c r="D45" s="4" t="s">
        <v>22</v>
      </c>
      <c r="E45" s="5" t="s">
        <v>194</v>
      </c>
      <c r="F45" s="4" t="s">
        <v>141</v>
      </c>
      <c r="G45" s="13">
        <v>5000</v>
      </c>
      <c r="H45" s="13">
        <v>143.5</v>
      </c>
      <c r="I45" s="13">
        <v>152</v>
      </c>
      <c r="J45" s="13"/>
      <c r="K45" s="13"/>
      <c r="L45" s="6">
        <f t="shared" si="0"/>
        <v>4704.5</v>
      </c>
      <c r="M45" s="14">
        <v>41883</v>
      </c>
    </row>
    <row r="46" spans="1:13" x14ac:dyDescent="0.25">
      <c r="A46" s="2">
        <f t="shared" si="1"/>
        <v>36</v>
      </c>
      <c r="B46" s="4" t="s">
        <v>142</v>
      </c>
      <c r="C46" s="4" t="s">
        <v>143</v>
      </c>
      <c r="D46" s="4" t="s">
        <v>22</v>
      </c>
      <c r="E46" s="5" t="s">
        <v>194</v>
      </c>
      <c r="F46" s="4" t="s">
        <v>144</v>
      </c>
      <c r="G46" s="13">
        <v>5000</v>
      </c>
      <c r="H46" s="13">
        <v>143.5</v>
      </c>
      <c r="I46" s="13">
        <v>152</v>
      </c>
      <c r="J46" s="13"/>
      <c r="K46" s="13"/>
      <c r="L46" s="6">
        <f t="shared" si="0"/>
        <v>4704.5</v>
      </c>
      <c r="M46" s="14">
        <v>41944</v>
      </c>
    </row>
    <row r="47" spans="1:13" x14ac:dyDescent="0.25">
      <c r="A47" s="2">
        <f t="shared" si="1"/>
        <v>37</v>
      </c>
      <c r="B47" s="8" t="s">
        <v>145</v>
      </c>
      <c r="C47" s="8" t="s">
        <v>146</v>
      </c>
      <c r="D47" s="4" t="s">
        <v>22</v>
      </c>
      <c r="E47" s="5" t="s">
        <v>194</v>
      </c>
      <c r="F47" s="4" t="s">
        <v>147</v>
      </c>
      <c r="G47" s="13">
        <v>5000</v>
      </c>
      <c r="H47" s="13">
        <v>143.5</v>
      </c>
      <c r="I47" s="13">
        <v>152</v>
      </c>
      <c r="J47" s="13"/>
      <c r="K47" s="13"/>
      <c r="L47" s="6">
        <f t="shared" si="0"/>
        <v>4704.5</v>
      </c>
      <c r="M47" s="14">
        <v>42125</v>
      </c>
    </row>
    <row r="48" spans="1:13" x14ac:dyDescent="0.25">
      <c r="A48" s="2">
        <f t="shared" si="1"/>
        <v>38</v>
      </c>
      <c r="B48" s="4" t="s">
        <v>148</v>
      </c>
      <c r="C48" s="4" t="s">
        <v>149</v>
      </c>
      <c r="D48" s="4" t="s">
        <v>22</v>
      </c>
      <c r="E48" s="5" t="s">
        <v>194</v>
      </c>
      <c r="F48" s="4" t="s">
        <v>150</v>
      </c>
      <c r="G48" s="13">
        <v>5000</v>
      </c>
      <c r="H48" s="13">
        <v>143.5</v>
      </c>
      <c r="I48" s="13">
        <v>152</v>
      </c>
      <c r="J48" s="13"/>
      <c r="K48" s="13"/>
      <c r="L48" s="6">
        <f t="shared" si="0"/>
        <v>4704.5</v>
      </c>
      <c r="M48" s="14">
        <v>42156</v>
      </c>
    </row>
    <row r="49" spans="1:192" x14ac:dyDescent="0.25">
      <c r="A49" s="2">
        <f t="shared" si="1"/>
        <v>39</v>
      </c>
      <c r="B49" s="4" t="s">
        <v>152</v>
      </c>
      <c r="C49" s="4" t="s">
        <v>153</v>
      </c>
      <c r="D49" s="4" t="s">
        <v>30</v>
      </c>
      <c r="E49" s="5" t="s">
        <v>194</v>
      </c>
      <c r="F49" s="4" t="s">
        <v>67</v>
      </c>
      <c r="G49" s="13">
        <v>5000</v>
      </c>
      <c r="H49" s="13">
        <v>143.5</v>
      </c>
      <c r="I49" s="13">
        <v>152</v>
      </c>
      <c r="J49" s="13"/>
      <c r="K49" s="13"/>
      <c r="L49" s="6">
        <f t="shared" si="0"/>
        <v>4704.5</v>
      </c>
      <c r="M49" s="14">
        <v>42402</v>
      </c>
    </row>
    <row r="50" spans="1:192" x14ac:dyDescent="0.25">
      <c r="A50" s="2">
        <f t="shared" si="1"/>
        <v>40</v>
      </c>
      <c r="B50" s="4" t="s">
        <v>155</v>
      </c>
      <c r="C50" s="4" t="s">
        <v>156</v>
      </c>
      <c r="D50" s="4" t="s">
        <v>157</v>
      </c>
      <c r="E50" s="5" t="s">
        <v>194</v>
      </c>
      <c r="F50" s="4" t="s">
        <v>158</v>
      </c>
      <c r="G50" s="13">
        <v>8000</v>
      </c>
      <c r="H50" s="13">
        <v>229.6</v>
      </c>
      <c r="I50" s="13">
        <v>243.2</v>
      </c>
      <c r="J50" s="13"/>
      <c r="K50" s="13"/>
      <c r="L50" s="6">
        <f t="shared" si="0"/>
        <v>7527.2</v>
      </c>
      <c r="M50" s="14">
        <v>42370</v>
      </c>
    </row>
    <row r="51" spans="1:192" x14ac:dyDescent="0.25">
      <c r="A51" s="2">
        <f t="shared" si="1"/>
        <v>41</v>
      </c>
      <c r="B51" s="4" t="s">
        <v>159</v>
      </c>
      <c r="C51" s="4" t="s">
        <v>160</v>
      </c>
      <c r="D51" s="4" t="s">
        <v>22</v>
      </c>
      <c r="E51" s="5" t="s">
        <v>194</v>
      </c>
      <c r="F51" s="4" t="s">
        <v>161</v>
      </c>
      <c r="G51" s="13">
        <v>5000</v>
      </c>
      <c r="H51" s="13">
        <v>143.5</v>
      </c>
      <c r="I51" s="13">
        <v>152</v>
      </c>
      <c r="J51" s="13"/>
      <c r="K51" s="13"/>
      <c r="L51" s="6">
        <f t="shared" si="0"/>
        <v>4704.5</v>
      </c>
      <c r="M51" s="14">
        <v>41730</v>
      </c>
      <c r="AA51" s="2" t="s">
        <v>629</v>
      </c>
    </row>
    <row r="52" spans="1:192" x14ac:dyDescent="0.25">
      <c r="A52" s="2">
        <f t="shared" si="1"/>
        <v>42</v>
      </c>
      <c r="B52" s="4" t="s">
        <v>162</v>
      </c>
      <c r="C52" s="4" t="s">
        <v>163</v>
      </c>
      <c r="D52" s="4" t="s">
        <v>22</v>
      </c>
      <c r="E52" s="5" t="s">
        <v>194</v>
      </c>
      <c r="F52" s="4" t="s">
        <v>164</v>
      </c>
      <c r="G52" s="13">
        <v>5000</v>
      </c>
      <c r="H52" s="13">
        <f t="shared" ref="H52:H58" si="2">G52*2.87%</f>
        <v>143.5</v>
      </c>
      <c r="I52" s="13">
        <f t="shared" ref="I52:I58" si="3">G52*3.04%</f>
        <v>152</v>
      </c>
      <c r="J52" s="13"/>
      <c r="K52" s="13">
        <v>0</v>
      </c>
      <c r="L52" s="6">
        <f t="shared" si="0"/>
        <v>4704.5</v>
      </c>
      <c r="M52" s="14">
        <v>41791</v>
      </c>
    </row>
    <row r="53" spans="1:192" x14ac:dyDescent="0.25">
      <c r="A53" s="2">
        <f t="shared" si="1"/>
        <v>43</v>
      </c>
      <c r="B53" s="4" t="s">
        <v>165</v>
      </c>
      <c r="C53" s="4" t="s">
        <v>166</v>
      </c>
      <c r="D53" s="4" t="s">
        <v>30</v>
      </c>
      <c r="E53" s="5" t="s">
        <v>194</v>
      </c>
      <c r="F53" s="4" t="s">
        <v>167</v>
      </c>
      <c r="G53" s="13">
        <v>5000</v>
      </c>
      <c r="H53" s="13">
        <f t="shared" si="2"/>
        <v>143.5</v>
      </c>
      <c r="I53" s="13">
        <f t="shared" si="3"/>
        <v>152</v>
      </c>
      <c r="J53" s="13"/>
      <c r="K53" s="13"/>
      <c r="L53" s="6">
        <f t="shared" si="0"/>
        <v>4704.5</v>
      </c>
      <c r="M53" s="14">
        <v>42552</v>
      </c>
    </row>
    <row r="54" spans="1:192" x14ac:dyDescent="0.25">
      <c r="A54" s="2">
        <f t="shared" si="1"/>
        <v>44</v>
      </c>
      <c r="B54" s="4" t="s">
        <v>168</v>
      </c>
      <c r="C54" s="4" t="s">
        <v>169</v>
      </c>
      <c r="D54" s="4" t="s">
        <v>22</v>
      </c>
      <c r="E54" s="5" t="s">
        <v>194</v>
      </c>
      <c r="F54" s="4" t="s">
        <v>167</v>
      </c>
      <c r="G54" s="13">
        <v>5000</v>
      </c>
      <c r="H54" s="13">
        <f t="shared" si="2"/>
        <v>143.5</v>
      </c>
      <c r="I54" s="13">
        <f t="shared" si="3"/>
        <v>152</v>
      </c>
      <c r="J54" s="13"/>
      <c r="K54" s="13"/>
      <c r="L54" s="6">
        <f t="shared" si="0"/>
        <v>4704.5</v>
      </c>
      <c r="M54" s="14">
        <v>42552</v>
      </c>
    </row>
    <row r="55" spans="1:192" x14ac:dyDescent="0.25">
      <c r="A55" s="2">
        <f t="shared" si="1"/>
        <v>45</v>
      </c>
      <c r="B55" s="4" t="s">
        <v>170</v>
      </c>
      <c r="C55" s="4" t="s">
        <v>171</v>
      </c>
      <c r="D55" s="4" t="s">
        <v>22</v>
      </c>
      <c r="E55" s="5" t="s">
        <v>194</v>
      </c>
      <c r="F55" s="4" t="s">
        <v>172</v>
      </c>
      <c r="G55" s="16">
        <v>5000</v>
      </c>
      <c r="H55" s="6">
        <f t="shared" si="2"/>
        <v>143.5</v>
      </c>
      <c r="I55" s="6">
        <f t="shared" si="3"/>
        <v>152</v>
      </c>
      <c r="J55" s="6"/>
      <c r="K55" s="6"/>
      <c r="L55" s="6">
        <f t="shared" si="0"/>
        <v>4704.5</v>
      </c>
      <c r="M55" s="14">
        <v>42736</v>
      </c>
    </row>
    <row r="56" spans="1:192" x14ac:dyDescent="0.25">
      <c r="A56" s="2">
        <f t="shared" si="1"/>
        <v>46</v>
      </c>
      <c r="B56" s="4" t="s">
        <v>173</v>
      </c>
      <c r="C56" s="4" t="s">
        <v>174</v>
      </c>
      <c r="D56" s="4" t="s">
        <v>30</v>
      </c>
      <c r="E56" s="5" t="s">
        <v>194</v>
      </c>
      <c r="F56" s="4" t="s">
        <v>175</v>
      </c>
      <c r="G56" s="16">
        <v>5000</v>
      </c>
      <c r="H56" s="6">
        <f t="shared" si="2"/>
        <v>143.5</v>
      </c>
      <c r="I56" s="6">
        <f t="shared" si="3"/>
        <v>152</v>
      </c>
      <c r="J56" s="6"/>
      <c r="K56" s="6"/>
      <c r="L56" s="6">
        <f t="shared" si="0"/>
        <v>4704.5</v>
      </c>
      <c r="M56" s="14">
        <v>42917</v>
      </c>
    </row>
    <row r="57" spans="1:192" x14ac:dyDescent="0.25">
      <c r="A57" s="2">
        <f t="shared" si="1"/>
        <v>47</v>
      </c>
      <c r="B57" s="4" t="s">
        <v>176</v>
      </c>
      <c r="C57" s="4" t="s">
        <v>177</v>
      </c>
      <c r="D57" s="4" t="s">
        <v>178</v>
      </c>
      <c r="E57" s="5" t="s">
        <v>194</v>
      </c>
      <c r="F57" s="4" t="s">
        <v>179</v>
      </c>
      <c r="G57" s="16">
        <v>6000</v>
      </c>
      <c r="H57" s="6">
        <f t="shared" si="2"/>
        <v>172.2</v>
      </c>
      <c r="I57" s="6">
        <f t="shared" si="3"/>
        <v>182.4</v>
      </c>
      <c r="J57" s="6"/>
      <c r="K57" s="6"/>
      <c r="L57" s="6">
        <f t="shared" si="0"/>
        <v>5645.4000000000005</v>
      </c>
      <c r="M57" s="14">
        <v>43191</v>
      </c>
    </row>
    <row r="58" spans="1:192" x14ac:dyDescent="0.25">
      <c r="A58" s="2">
        <f t="shared" si="1"/>
        <v>48</v>
      </c>
      <c r="B58" s="4" t="s">
        <v>180</v>
      </c>
      <c r="C58" s="4" t="s">
        <v>181</v>
      </c>
      <c r="D58" s="4" t="s">
        <v>182</v>
      </c>
      <c r="E58" s="5" t="s">
        <v>194</v>
      </c>
      <c r="F58" s="4" t="s">
        <v>183</v>
      </c>
      <c r="G58" s="16">
        <v>5000</v>
      </c>
      <c r="H58" s="6">
        <f t="shared" si="2"/>
        <v>143.5</v>
      </c>
      <c r="I58" s="6">
        <f t="shared" si="3"/>
        <v>152</v>
      </c>
      <c r="J58" s="6"/>
      <c r="K58" s="6"/>
      <c r="L58" s="6">
        <f t="shared" si="0"/>
        <v>4704.5</v>
      </c>
      <c r="M58" s="14">
        <v>43191</v>
      </c>
    </row>
    <row r="59" spans="1:192" x14ac:dyDescent="0.25">
      <c r="A59" s="2">
        <f t="shared" si="1"/>
        <v>49</v>
      </c>
      <c r="B59" s="26" t="s">
        <v>185</v>
      </c>
      <c r="C59" s="26" t="s">
        <v>186</v>
      </c>
      <c r="D59" s="28" t="s">
        <v>187</v>
      </c>
      <c r="E59" s="5" t="s">
        <v>194</v>
      </c>
      <c r="F59" s="28" t="s">
        <v>188</v>
      </c>
      <c r="G59" s="19">
        <v>30000</v>
      </c>
      <c r="H59" s="20">
        <v>861</v>
      </c>
      <c r="I59" s="20">
        <v>912</v>
      </c>
      <c r="J59" s="20"/>
      <c r="K59" s="20"/>
      <c r="L59" s="6">
        <f t="shared" si="0"/>
        <v>28227</v>
      </c>
      <c r="M59" s="27">
        <v>43239</v>
      </c>
    </row>
    <row r="60" spans="1:192" x14ac:dyDescent="0.25">
      <c r="A60" s="140">
        <f t="shared" si="1"/>
        <v>50</v>
      </c>
      <c r="B60" s="26" t="s">
        <v>189</v>
      </c>
      <c r="C60" s="125" t="s">
        <v>190</v>
      </c>
      <c r="D60" s="127" t="s">
        <v>115</v>
      </c>
      <c r="E60" s="128" t="s">
        <v>194</v>
      </c>
      <c r="F60" s="127" t="s">
        <v>191</v>
      </c>
      <c r="G60" s="129">
        <v>5000</v>
      </c>
      <c r="H60" s="130">
        <f>G60*2.87%</f>
        <v>143.5</v>
      </c>
      <c r="I60" s="130">
        <f>G60*3.04%</f>
        <v>152</v>
      </c>
      <c r="J60" s="130"/>
      <c r="K60" s="130"/>
      <c r="L60" s="131">
        <f t="shared" si="0"/>
        <v>4704.5</v>
      </c>
      <c r="M60" s="126">
        <v>43282</v>
      </c>
    </row>
    <row r="61" spans="1:192" s="139" customFormat="1" x14ac:dyDescent="0.25">
      <c r="A61" s="140">
        <f t="shared" si="1"/>
        <v>51</v>
      </c>
      <c r="B61" s="12" t="s">
        <v>192</v>
      </c>
      <c r="C61" s="12" t="s">
        <v>193</v>
      </c>
      <c r="D61" s="15" t="s">
        <v>187</v>
      </c>
      <c r="E61" s="5" t="s">
        <v>194</v>
      </c>
      <c r="F61" s="15" t="s">
        <v>587</v>
      </c>
      <c r="G61" s="19">
        <v>30000</v>
      </c>
      <c r="H61" s="20">
        <v>861</v>
      </c>
      <c r="I61" s="20">
        <v>912</v>
      </c>
      <c r="J61" s="20"/>
      <c r="K61" s="17"/>
      <c r="L61" s="6">
        <f t="shared" si="0"/>
        <v>28227</v>
      </c>
      <c r="M61" s="27">
        <v>43556</v>
      </c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0"/>
      <c r="GE61" s="140"/>
      <c r="GF61" s="140"/>
      <c r="GG61" s="140"/>
      <c r="GH61" s="140"/>
      <c r="GI61" s="140"/>
      <c r="GJ61" s="140"/>
    </row>
    <row r="62" spans="1:192" ht="18.75" customHeight="1" x14ac:dyDescent="0.25">
      <c r="A62" s="2">
        <f t="shared" si="1"/>
        <v>52</v>
      </c>
      <c r="B62" s="132" t="s">
        <v>195</v>
      </c>
      <c r="C62" s="132" t="s">
        <v>196</v>
      </c>
      <c r="D62" s="132" t="s">
        <v>527</v>
      </c>
      <c r="E62" s="133" t="s">
        <v>194</v>
      </c>
      <c r="F62" s="132" t="s">
        <v>197</v>
      </c>
      <c r="G62" s="134">
        <v>5000</v>
      </c>
      <c r="H62" s="135">
        <f>G62*2.87%</f>
        <v>143.5</v>
      </c>
      <c r="I62" s="135">
        <f>G62*3.04%</f>
        <v>152</v>
      </c>
      <c r="J62" s="136"/>
      <c r="K62" s="135"/>
      <c r="L62" s="137">
        <f t="shared" si="0"/>
        <v>4704.5</v>
      </c>
      <c r="M62" s="138">
        <v>43556</v>
      </c>
      <c r="X62" s="2">
        <f ca="1">X61:Y62</f>
        <v>0</v>
      </c>
    </row>
    <row r="63" spans="1:192" ht="15" customHeight="1" x14ac:dyDescent="0.25">
      <c r="A63" s="2">
        <f t="shared" si="1"/>
        <v>53</v>
      </c>
      <c r="B63" s="32" t="s">
        <v>198</v>
      </c>
      <c r="C63" s="15" t="s">
        <v>199</v>
      </c>
      <c r="D63" s="33" t="s">
        <v>30</v>
      </c>
      <c r="E63" s="34" t="s">
        <v>194</v>
      </c>
      <c r="F63" s="34" t="s">
        <v>200</v>
      </c>
      <c r="G63" s="9">
        <v>6500</v>
      </c>
      <c r="H63" s="9">
        <f>G63*2.87%</f>
        <v>186.55</v>
      </c>
      <c r="I63" s="9">
        <f>G63*3.04%</f>
        <v>197.6</v>
      </c>
      <c r="J63" s="35"/>
      <c r="K63" s="9"/>
      <c r="L63" s="11">
        <f t="shared" si="0"/>
        <v>6115.8499999999995</v>
      </c>
      <c r="M63" s="24">
        <v>43708</v>
      </c>
    </row>
    <row r="64" spans="1:192" x14ac:dyDescent="0.25">
      <c r="A64" s="2">
        <f t="shared" si="1"/>
        <v>54</v>
      </c>
      <c r="B64" s="25" t="s">
        <v>201</v>
      </c>
      <c r="C64" s="15" t="s">
        <v>202</v>
      </c>
      <c r="D64" s="36" t="s">
        <v>203</v>
      </c>
      <c r="E64" s="5" t="s">
        <v>194</v>
      </c>
      <c r="F64" s="15" t="s">
        <v>204</v>
      </c>
      <c r="G64" s="37">
        <v>4000</v>
      </c>
      <c r="H64" s="37"/>
      <c r="I64" s="37"/>
      <c r="J64" s="37"/>
      <c r="K64" s="37"/>
      <c r="L64" s="6">
        <f t="shared" si="0"/>
        <v>4000</v>
      </c>
      <c r="M64" s="10">
        <v>43739</v>
      </c>
    </row>
    <row r="65" spans="1:13" x14ac:dyDescent="0.25">
      <c r="A65" s="2">
        <f t="shared" si="1"/>
        <v>55</v>
      </c>
      <c r="B65" s="25" t="s">
        <v>205</v>
      </c>
      <c r="C65" s="15" t="s">
        <v>206</v>
      </c>
      <c r="D65" s="36" t="s">
        <v>115</v>
      </c>
      <c r="E65" s="5" t="s">
        <v>194</v>
      </c>
      <c r="F65" s="15" t="s">
        <v>207</v>
      </c>
      <c r="G65" s="37">
        <v>8000</v>
      </c>
      <c r="H65" s="37">
        <f t="shared" ref="H65:H99" si="4">G65*2.87%</f>
        <v>229.6</v>
      </c>
      <c r="I65" s="37">
        <f>G65*3.04%</f>
        <v>243.2</v>
      </c>
      <c r="J65" s="37"/>
      <c r="K65" s="37"/>
      <c r="L65" s="6">
        <f t="shared" si="0"/>
        <v>7527.2</v>
      </c>
      <c r="M65" s="10">
        <v>43834</v>
      </c>
    </row>
    <row r="66" spans="1:13" x14ac:dyDescent="0.25">
      <c r="A66" s="2">
        <f t="shared" si="1"/>
        <v>56</v>
      </c>
      <c r="B66" s="25" t="s">
        <v>209</v>
      </c>
      <c r="C66" s="15" t="s">
        <v>210</v>
      </c>
      <c r="D66" s="36" t="s">
        <v>47</v>
      </c>
      <c r="E66" s="5" t="s">
        <v>99</v>
      </c>
      <c r="F66" s="15" t="s">
        <v>211</v>
      </c>
      <c r="G66" s="37">
        <v>5000</v>
      </c>
      <c r="H66" s="37">
        <f t="shared" si="4"/>
        <v>143.5</v>
      </c>
      <c r="I66" s="37">
        <f t="shared" ref="I66:I99" si="5">G66*3.04%</f>
        <v>152</v>
      </c>
      <c r="J66" s="37"/>
      <c r="K66" s="37"/>
      <c r="L66" s="6">
        <f t="shared" si="0"/>
        <v>4704.5</v>
      </c>
      <c r="M66" s="10" t="s">
        <v>212</v>
      </c>
    </row>
    <row r="67" spans="1:13" x14ac:dyDescent="0.25">
      <c r="A67" s="2">
        <f t="shared" si="1"/>
        <v>57</v>
      </c>
      <c r="B67" s="38" t="s">
        <v>213</v>
      </c>
      <c r="C67" s="18" t="s">
        <v>214</v>
      </c>
      <c r="D67" s="39" t="s">
        <v>125</v>
      </c>
      <c r="E67" s="5" t="s">
        <v>194</v>
      </c>
      <c r="F67" s="26" t="s">
        <v>215</v>
      </c>
      <c r="G67" s="37">
        <v>12000</v>
      </c>
      <c r="H67" s="37">
        <f t="shared" si="4"/>
        <v>344.4</v>
      </c>
      <c r="I67" s="37">
        <f t="shared" si="5"/>
        <v>364.8</v>
      </c>
      <c r="J67" s="37"/>
      <c r="K67" s="37"/>
      <c r="L67" s="6">
        <f t="shared" si="0"/>
        <v>11290.800000000001</v>
      </c>
      <c r="M67" s="14">
        <v>44136</v>
      </c>
    </row>
    <row r="68" spans="1:13" x14ac:dyDescent="0.25">
      <c r="A68" s="2">
        <f t="shared" si="1"/>
        <v>58</v>
      </c>
      <c r="B68" s="38" t="s">
        <v>216</v>
      </c>
      <c r="C68" s="18" t="s">
        <v>217</v>
      </c>
      <c r="D68" s="39" t="s">
        <v>115</v>
      </c>
      <c r="E68" s="5" t="s">
        <v>194</v>
      </c>
      <c r="F68" s="26" t="s">
        <v>218</v>
      </c>
      <c r="G68" s="37">
        <v>5000</v>
      </c>
      <c r="H68" s="37">
        <f t="shared" si="4"/>
        <v>143.5</v>
      </c>
      <c r="I68" s="37">
        <f t="shared" si="5"/>
        <v>152</v>
      </c>
      <c r="J68" s="37"/>
      <c r="K68" s="37"/>
      <c r="L68" s="6">
        <f t="shared" si="0"/>
        <v>4704.5</v>
      </c>
      <c r="M68" s="14">
        <v>44197</v>
      </c>
    </row>
    <row r="69" spans="1:13" ht="19.5" customHeight="1" x14ac:dyDescent="0.25">
      <c r="A69" s="2">
        <f t="shared" si="1"/>
        <v>59</v>
      </c>
      <c r="B69" s="28" t="s">
        <v>219</v>
      </c>
      <c r="C69" s="26" t="s">
        <v>79</v>
      </c>
      <c r="D69" s="40" t="s">
        <v>47</v>
      </c>
      <c r="E69" s="26" t="s">
        <v>208</v>
      </c>
      <c r="F69" s="41" t="s">
        <v>100</v>
      </c>
      <c r="G69" s="37">
        <v>10000</v>
      </c>
      <c r="H69" s="37">
        <f t="shared" si="4"/>
        <v>287</v>
      </c>
      <c r="I69" s="37">
        <f t="shared" si="5"/>
        <v>304</v>
      </c>
      <c r="J69" s="37"/>
      <c r="K69" s="37"/>
      <c r="L69" s="6">
        <f t="shared" si="0"/>
        <v>9409</v>
      </c>
      <c r="M69" s="14">
        <v>44563</v>
      </c>
    </row>
    <row r="70" spans="1:13" ht="17.25" customHeight="1" x14ac:dyDescent="0.25">
      <c r="A70" s="2">
        <f t="shared" si="1"/>
        <v>60</v>
      </c>
      <c r="B70" s="28" t="s">
        <v>220</v>
      </c>
      <c r="C70" s="28" t="s">
        <v>221</v>
      </c>
      <c r="D70" s="40" t="s">
        <v>115</v>
      </c>
      <c r="E70" s="5" t="s">
        <v>194</v>
      </c>
      <c r="F70" s="41" t="s">
        <v>222</v>
      </c>
      <c r="G70" s="37">
        <v>5000</v>
      </c>
      <c r="H70" s="37">
        <f t="shared" si="4"/>
        <v>143.5</v>
      </c>
      <c r="I70" s="37">
        <f>G70*3.04%</f>
        <v>152</v>
      </c>
      <c r="J70" s="37"/>
      <c r="K70" s="37"/>
      <c r="L70" s="6">
        <f t="shared" si="0"/>
        <v>4704.5</v>
      </c>
      <c r="M70" s="14">
        <v>44198</v>
      </c>
    </row>
    <row r="71" spans="1:13" ht="18" customHeight="1" x14ac:dyDescent="0.25">
      <c r="A71" s="2">
        <f t="shared" si="1"/>
        <v>61</v>
      </c>
      <c r="B71" s="28" t="s">
        <v>224</v>
      </c>
      <c r="C71" s="28" t="s">
        <v>225</v>
      </c>
      <c r="D71" s="40" t="s">
        <v>47</v>
      </c>
      <c r="E71" s="5" t="s">
        <v>194</v>
      </c>
      <c r="F71" s="15" t="s">
        <v>77</v>
      </c>
      <c r="G71" s="37">
        <v>5000</v>
      </c>
      <c r="H71" s="37">
        <f t="shared" si="4"/>
        <v>143.5</v>
      </c>
      <c r="I71" s="37">
        <f t="shared" si="5"/>
        <v>152</v>
      </c>
      <c r="J71" s="37"/>
      <c r="K71" s="37"/>
      <c r="L71" s="6">
        <f t="shared" si="0"/>
        <v>4704.5</v>
      </c>
      <c r="M71" s="14">
        <v>44351</v>
      </c>
    </row>
    <row r="72" spans="1:13" ht="18.75" customHeight="1" x14ac:dyDescent="0.25">
      <c r="A72" s="2">
        <f t="shared" si="1"/>
        <v>62</v>
      </c>
      <c r="B72" s="28" t="s">
        <v>227</v>
      </c>
      <c r="C72" s="28" t="s">
        <v>228</v>
      </c>
      <c r="D72" s="40" t="s">
        <v>47</v>
      </c>
      <c r="E72" s="5" t="s">
        <v>194</v>
      </c>
      <c r="F72" s="15" t="s">
        <v>229</v>
      </c>
      <c r="G72" s="37">
        <v>5000</v>
      </c>
      <c r="H72" s="37">
        <f t="shared" si="4"/>
        <v>143.5</v>
      </c>
      <c r="I72" s="37">
        <f t="shared" si="5"/>
        <v>152</v>
      </c>
      <c r="J72" s="37"/>
      <c r="K72" s="37"/>
      <c r="L72" s="6">
        <f t="shared" si="0"/>
        <v>4704.5</v>
      </c>
      <c r="M72" s="14">
        <v>44201</v>
      </c>
    </row>
    <row r="73" spans="1:13" ht="15.75" customHeight="1" x14ac:dyDescent="0.25">
      <c r="A73" s="2">
        <f t="shared" si="1"/>
        <v>63</v>
      </c>
      <c r="B73" s="28" t="s">
        <v>230</v>
      </c>
      <c r="C73" s="28" t="s">
        <v>231</v>
      </c>
      <c r="D73" s="40" t="s">
        <v>47</v>
      </c>
      <c r="E73" s="5" t="s">
        <v>194</v>
      </c>
      <c r="F73" s="15" t="s">
        <v>232</v>
      </c>
      <c r="G73" s="37">
        <v>5000</v>
      </c>
      <c r="H73" s="37">
        <f t="shared" si="4"/>
        <v>143.5</v>
      </c>
      <c r="I73" s="37">
        <f t="shared" si="5"/>
        <v>152</v>
      </c>
      <c r="J73" s="37"/>
      <c r="K73" s="37"/>
      <c r="L73" s="6">
        <f t="shared" si="0"/>
        <v>4704.5</v>
      </c>
      <c r="M73" s="24">
        <v>44201</v>
      </c>
    </row>
    <row r="74" spans="1:13" ht="19.5" customHeight="1" x14ac:dyDescent="0.25">
      <c r="A74" s="2">
        <f t="shared" si="1"/>
        <v>64</v>
      </c>
      <c r="B74" s="28" t="s">
        <v>233</v>
      </c>
      <c r="C74" s="28" t="s">
        <v>234</v>
      </c>
      <c r="D74" s="41" t="s">
        <v>235</v>
      </c>
      <c r="E74" s="5" t="s">
        <v>194</v>
      </c>
      <c r="F74" s="15" t="s">
        <v>236</v>
      </c>
      <c r="G74" s="37">
        <v>8000</v>
      </c>
      <c r="H74" s="37">
        <f t="shared" si="4"/>
        <v>229.6</v>
      </c>
      <c r="I74" s="37">
        <f t="shared" si="5"/>
        <v>243.2</v>
      </c>
      <c r="J74" s="37"/>
      <c r="K74" s="37"/>
      <c r="L74" s="6">
        <f t="shared" si="0"/>
        <v>7527.2</v>
      </c>
      <c r="M74" s="24">
        <v>44202</v>
      </c>
    </row>
    <row r="75" spans="1:13" ht="16.5" customHeight="1" x14ac:dyDescent="0.25">
      <c r="A75" s="2">
        <f t="shared" si="1"/>
        <v>65</v>
      </c>
      <c r="B75" s="28" t="s">
        <v>240</v>
      </c>
      <c r="C75" s="28" t="s">
        <v>241</v>
      </c>
      <c r="D75" s="41" t="s">
        <v>178</v>
      </c>
      <c r="E75" s="5" t="s">
        <v>194</v>
      </c>
      <c r="F75" s="5" t="s">
        <v>232</v>
      </c>
      <c r="G75" s="37">
        <v>7000</v>
      </c>
      <c r="H75" s="37">
        <f t="shared" si="4"/>
        <v>200.9</v>
      </c>
      <c r="I75" s="37">
        <f t="shared" si="5"/>
        <v>212.8</v>
      </c>
      <c r="J75" s="37"/>
      <c r="K75" s="37"/>
      <c r="L75" s="6">
        <f t="shared" ref="L75:L99" si="6">G75-H75-I75-K75</f>
        <v>6586.3</v>
      </c>
      <c r="M75" s="24">
        <v>44470</v>
      </c>
    </row>
    <row r="76" spans="1:13" ht="15.75" customHeight="1" x14ac:dyDescent="0.25">
      <c r="A76" s="2">
        <f t="shared" si="1"/>
        <v>66</v>
      </c>
      <c r="B76" s="28" t="s">
        <v>242</v>
      </c>
      <c r="C76" s="28" t="s">
        <v>243</v>
      </c>
      <c r="D76" s="41" t="s">
        <v>178</v>
      </c>
      <c r="E76" s="5" t="s">
        <v>194</v>
      </c>
      <c r="F76" s="5" t="s">
        <v>124</v>
      </c>
      <c r="G76" s="37">
        <v>5000</v>
      </c>
      <c r="H76" s="37">
        <f t="shared" si="4"/>
        <v>143.5</v>
      </c>
      <c r="I76" s="37">
        <f t="shared" si="5"/>
        <v>152</v>
      </c>
      <c r="J76" s="37"/>
      <c r="K76" s="37"/>
      <c r="L76" s="6">
        <f t="shared" si="6"/>
        <v>4704.5</v>
      </c>
      <c r="M76" s="24">
        <v>44440</v>
      </c>
    </row>
    <row r="77" spans="1:13" ht="18.75" customHeight="1" x14ac:dyDescent="0.25">
      <c r="A77" s="2">
        <f t="shared" ref="A77:A96" si="7">A76+1</f>
        <v>67</v>
      </c>
      <c r="B77" s="28" t="s">
        <v>237</v>
      </c>
      <c r="C77" s="28" t="s">
        <v>33</v>
      </c>
      <c r="D77" s="41" t="s">
        <v>238</v>
      </c>
      <c r="E77" s="5" t="s">
        <v>208</v>
      </c>
      <c r="F77" s="5" t="s">
        <v>239</v>
      </c>
      <c r="G77" s="37">
        <v>18000</v>
      </c>
      <c r="H77" s="37">
        <f t="shared" si="4"/>
        <v>516.6</v>
      </c>
      <c r="I77" s="37">
        <f t="shared" si="5"/>
        <v>547.20000000000005</v>
      </c>
      <c r="J77" s="37"/>
      <c r="K77" s="37"/>
      <c r="L77" s="6">
        <f t="shared" si="6"/>
        <v>16936.2</v>
      </c>
      <c r="M77" s="24">
        <v>44470</v>
      </c>
    </row>
    <row r="78" spans="1:13" ht="19.5" customHeight="1" x14ac:dyDescent="0.25">
      <c r="A78" s="2">
        <f t="shared" si="7"/>
        <v>68</v>
      </c>
      <c r="B78" s="28" t="s">
        <v>244</v>
      </c>
      <c r="C78" s="28" t="s">
        <v>245</v>
      </c>
      <c r="D78" s="41" t="s">
        <v>178</v>
      </c>
      <c r="E78" s="5" t="s">
        <v>194</v>
      </c>
      <c r="F78" s="5" t="s">
        <v>246</v>
      </c>
      <c r="G78" s="37">
        <v>5000</v>
      </c>
      <c r="H78" s="37">
        <f t="shared" si="4"/>
        <v>143.5</v>
      </c>
      <c r="I78" s="37">
        <f t="shared" si="5"/>
        <v>152</v>
      </c>
      <c r="J78" s="37"/>
      <c r="K78" s="37"/>
      <c r="L78" s="6">
        <f t="shared" si="6"/>
        <v>4704.5</v>
      </c>
      <c r="M78" s="24">
        <v>44531</v>
      </c>
    </row>
    <row r="79" spans="1:13" ht="17.25" customHeight="1" x14ac:dyDescent="0.25">
      <c r="A79" s="2">
        <f t="shared" si="7"/>
        <v>69</v>
      </c>
      <c r="B79" s="28" t="s">
        <v>247</v>
      </c>
      <c r="C79" s="28" t="s">
        <v>248</v>
      </c>
      <c r="D79" s="41" t="s">
        <v>178</v>
      </c>
      <c r="E79" s="5" t="s">
        <v>208</v>
      </c>
      <c r="F79" s="5" t="s">
        <v>100</v>
      </c>
      <c r="G79" s="37">
        <v>7000</v>
      </c>
      <c r="H79" s="37">
        <f t="shared" si="4"/>
        <v>200.9</v>
      </c>
      <c r="I79" s="37">
        <f t="shared" si="5"/>
        <v>212.8</v>
      </c>
      <c r="J79" s="37"/>
      <c r="K79" s="37"/>
      <c r="L79" s="6">
        <f t="shared" si="6"/>
        <v>6586.3</v>
      </c>
      <c r="M79" s="24">
        <v>44531</v>
      </c>
    </row>
    <row r="80" spans="1:13" x14ac:dyDescent="0.25">
      <c r="A80" s="2">
        <f t="shared" si="7"/>
        <v>70</v>
      </c>
      <c r="B80" s="28" t="s">
        <v>512</v>
      </c>
      <c r="C80" s="28" t="s">
        <v>513</v>
      </c>
      <c r="D80" s="41" t="s">
        <v>178</v>
      </c>
      <c r="E80" s="5" t="s">
        <v>194</v>
      </c>
      <c r="F80" s="15" t="s">
        <v>124</v>
      </c>
      <c r="G80" s="37">
        <v>5000</v>
      </c>
      <c r="H80" s="37">
        <f t="shared" si="4"/>
        <v>143.5</v>
      </c>
      <c r="I80" s="37">
        <f t="shared" si="5"/>
        <v>152</v>
      </c>
      <c r="J80" s="37"/>
      <c r="K80" s="37"/>
      <c r="L80" s="6">
        <f t="shared" si="6"/>
        <v>4704.5</v>
      </c>
      <c r="M80" s="24">
        <v>44600</v>
      </c>
    </row>
    <row r="81" spans="1:13" x14ac:dyDescent="0.25">
      <c r="A81" s="2">
        <f t="shared" si="7"/>
        <v>71</v>
      </c>
      <c r="B81" s="28" t="s">
        <v>539</v>
      </c>
      <c r="C81" s="28" t="s">
        <v>540</v>
      </c>
      <c r="D81" s="41" t="s">
        <v>178</v>
      </c>
      <c r="E81" s="18" t="s">
        <v>208</v>
      </c>
      <c r="F81" s="15" t="s">
        <v>100</v>
      </c>
      <c r="G81" s="37">
        <v>7000</v>
      </c>
      <c r="H81" s="37">
        <f t="shared" si="4"/>
        <v>200.9</v>
      </c>
      <c r="I81" s="37">
        <f t="shared" si="5"/>
        <v>212.8</v>
      </c>
      <c r="J81" s="37"/>
      <c r="K81" s="37"/>
      <c r="L81" s="11">
        <f t="shared" si="6"/>
        <v>6586.3</v>
      </c>
      <c r="M81" s="42">
        <v>44866</v>
      </c>
    </row>
    <row r="82" spans="1:13" x14ac:dyDescent="0.25">
      <c r="A82" s="2">
        <f t="shared" si="7"/>
        <v>72</v>
      </c>
      <c r="B82" s="28" t="s">
        <v>545</v>
      </c>
      <c r="C82" s="28" t="s">
        <v>544</v>
      </c>
      <c r="D82" s="41" t="s">
        <v>115</v>
      </c>
      <c r="E82" s="18" t="s">
        <v>194</v>
      </c>
      <c r="F82" s="18" t="s">
        <v>546</v>
      </c>
      <c r="G82" s="37">
        <v>5000</v>
      </c>
      <c r="H82" s="37">
        <f t="shared" si="4"/>
        <v>143.5</v>
      </c>
      <c r="I82" s="37">
        <f t="shared" si="5"/>
        <v>152</v>
      </c>
      <c r="J82" s="37"/>
      <c r="K82" s="37"/>
      <c r="L82" s="6">
        <f t="shared" si="6"/>
        <v>4704.5</v>
      </c>
      <c r="M82" s="24">
        <v>44896</v>
      </c>
    </row>
    <row r="83" spans="1:13" x14ac:dyDescent="0.25">
      <c r="A83" s="2">
        <f t="shared" si="7"/>
        <v>73</v>
      </c>
      <c r="B83" s="28" t="s">
        <v>566</v>
      </c>
      <c r="C83" s="28" t="s">
        <v>565</v>
      </c>
      <c r="D83" s="41" t="s">
        <v>115</v>
      </c>
      <c r="E83" s="5" t="s">
        <v>194</v>
      </c>
      <c r="F83" s="8" t="s">
        <v>567</v>
      </c>
      <c r="G83" s="37">
        <v>5000</v>
      </c>
      <c r="H83" s="37">
        <f t="shared" si="4"/>
        <v>143.5</v>
      </c>
      <c r="I83" s="37">
        <f t="shared" si="5"/>
        <v>152</v>
      </c>
      <c r="J83" s="37"/>
      <c r="K83" s="37"/>
      <c r="L83" s="6">
        <f t="shared" si="6"/>
        <v>4704.5</v>
      </c>
      <c r="M83" s="24">
        <v>44986</v>
      </c>
    </row>
    <row r="84" spans="1:13" x14ac:dyDescent="0.25">
      <c r="A84" s="2">
        <f t="shared" si="7"/>
        <v>74</v>
      </c>
      <c r="B84" s="28" t="s">
        <v>568</v>
      </c>
      <c r="C84" s="28" t="s">
        <v>569</v>
      </c>
      <c r="D84" s="41" t="s">
        <v>115</v>
      </c>
      <c r="E84" s="5" t="s">
        <v>194</v>
      </c>
      <c r="F84" s="8" t="s">
        <v>570</v>
      </c>
      <c r="G84" s="37">
        <v>5000</v>
      </c>
      <c r="H84" s="37">
        <f t="shared" si="4"/>
        <v>143.5</v>
      </c>
      <c r="I84" s="37">
        <f t="shared" si="5"/>
        <v>152</v>
      </c>
      <c r="J84" s="37"/>
      <c r="K84" s="37"/>
      <c r="L84" s="6">
        <f t="shared" si="6"/>
        <v>4704.5</v>
      </c>
      <c r="M84" s="24">
        <v>45017</v>
      </c>
    </row>
    <row r="85" spans="1:13" x14ac:dyDescent="0.25">
      <c r="A85" s="2">
        <f t="shared" si="7"/>
        <v>75</v>
      </c>
      <c r="B85" s="28" t="s">
        <v>577</v>
      </c>
      <c r="C85" s="28" t="s">
        <v>562</v>
      </c>
      <c r="D85" s="41" t="s">
        <v>115</v>
      </c>
      <c r="E85" s="18" t="s">
        <v>194</v>
      </c>
      <c r="F85" s="15" t="s">
        <v>578</v>
      </c>
      <c r="G85" s="37">
        <v>5000</v>
      </c>
      <c r="H85" s="37">
        <f t="shared" si="4"/>
        <v>143.5</v>
      </c>
      <c r="I85" s="37">
        <f t="shared" si="5"/>
        <v>152</v>
      </c>
      <c r="J85" s="37"/>
      <c r="K85" s="37"/>
      <c r="L85" s="6">
        <f t="shared" si="6"/>
        <v>4704.5</v>
      </c>
      <c r="M85" s="24" t="s">
        <v>579</v>
      </c>
    </row>
    <row r="86" spans="1:13" x14ac:dyDescent="0.25">
      <c r="A86" s="2">
        <f t="shared" si="7"/>
        <v>76</v>
      </c>
      <c r="B86" s="28" t="s">
        <v>594</v>
      </c>
      <c r="C86" s="28" t="s">
        <v>595</v>
      </c>
      <c r="D86" s="41" t="s">
        <v>115</v>
      </c>
      <c r="E86" s="18" t="s">
        <v>194</v>
      </c>
      <c r="F86" s="15" t="s">
        <v>586</v>
      </c>
      <c r="G86" s="37">
        <v>6000</v>
      </c>
      <c r="H86" s="37">
        <f t="shared" si="4"/>
        <v>172.2</v>
      </c>
      <c r="I86" s="37">
        <f t="shared" si="5"/>
        <v>182.4</v>
      </c>
      <c r="J86" s="37"/>
      <c r="K86" s="37"/>
      <c r="L86" s="6">
        <f t="shared" si="6"/>
        <v>5645.4000000000005</v>
      </c>
      <c r="M86" s="24">
        <v>45004</v>
      </c>
    </row>
    <row r="87" spans="1:13" x14ac:dyDescent="0.25">
      <c r="A87" s="2">
        <f t="shared" si="7"/>
        <v>77</v>
      </c>
      <c r="B87" s="28" t="s">
        <v>608</v>
      </c>
      <c r="C87" s="28" t="s">
        <v>609</v>
      </c>
      <c r="D87" s="41" t="s">
        <v>604</v>
      </c>
      <c r="E87" s="18" t="s">
        <v>194</v>
      </c>
      <c r="F87" s="15" t="s">
        <v>610</v>
      </c>
      <c r="G87" s="37">
        <v>5000</v>
      </c>
      <c r="H87" s="37">
        <f t="shared" si="4"/>
        <v>143.5</v>
      </c>
      <c r="I87" s="37">
        <f t="shared" si="5"/>
        <v>152</v>
      </c>
      <c r="J87" s="37"/>
      <c r="K87" s="37"/>
      <c r="L87" s="6">
        <f t="shared" si="6"/>
        <v>4704.5</v>
      </c>
      <c r="M87" s="24">
        <v>45483</v>
      </c>
    </row>
    <row r="88" spans="1:13" x14ac:dyDescent="0.25">
      <c r="A88" s="2">
        <f t="shared" si="7"/>
        <v>78</v>
      </c>
      <c r="B88" s="28" t="s">
        <v>611</v>
      </c>
      <c r="C88" s="28" t="s">
        <v>612</v>
      </c>
      <c r="D88" s="41" t="s">
        <v>604</v>
      </c>
      <c r="E88" s="18" t="s">
        <v>194</v>
      </c>
      <c r="F88" s="15" t="s">
        <v>613</v>
      </c>
      <c r="G88" s="37">
        <v>5000</v>
      </c>
      <c r="H88" s="37">
        <f t="shared" si="4"/>
        <v>143.5</v>
      </c>
      <c r="I88" s="37">
        <f t="shared" si="5"/>
        <v>152</v>
      </c>
      <c r="J88" s="37"/>
      <c r="K88" s="37"/>
      <c r="L88" s="6">
        <f t="shared" si="6"/>
        <v>4704.5</v>
      </c>
      <c r="M88" s="24">
        <v>45484</v>
      </c>
    </row>
    <row r="89" spans="1:13" x14ac:dyDescent="0.25">
      <c r="A89" s="2">
        <f t="shared" si="7"/>
        <v>79</v>
      </c>
      <c r="B89" s="28" t="s">
        <v>614</v>
      </c>
      <c r="C89" s="28" t="s">
        <v>605</v>
      </c>
      <c r="D89" s="41" t="s">
        <v>604</v>
      </c>
      <c r="E89" s="18" t="s">
        <v>194</v>
      </c>
      <c r="F89" s="15" t="s">
        <v>615</v>
      </c>
      <c r="G89" s="37">
        <v>5000</v>
      </c>
      <c r="H89" s="37">
        <f t="shared" si="4"/>
        <v>143.5</v>
      </c>
      <c r="I89" s="37">
        <f t="shared" si="5"/>
        <v>152</v>
      </c>
      <c r="J89" s="37"/>
      <c r="K89" s="37"/>
      <c r="L89" s="6">
        <f t="shared" si="6"/>
        <v>4704.5</v>
      </c>
      <c r="M89" s="24">
        <v>45484</v>
      </c>
    </row>
    <row r="90" spans="1:13" x14ac:dyDescent="0.25">
      <c r="A90" s="2">
        <f t="shared" si="7"/>
        <v>80</v>
      </c>
      <c r="B90" s="28" t="s">
        <v>226</v>
      </c>
      <c r="C90" s="28" t="s">
        <v>607</v>
      </c>
      <c r="D90" s="41" t="s">
        <v>604</v>
      </c>
      <c r="E90" s="18" t="s">
        <v>194</v>
      </c>
      <c r="F90" s="15" t="s">
        <v>124</v>
      </c>
      <c r="G90" s="37">
        <v>5000</v>
      </c>
      <c r="H90" s="37">
        <f t="shared" si="4"/>
        <v>143.5</v>
      </c>
      <c r="I90" s="37">
        <f t="shared" si="5"/>
        <v>152</v>
      </c>
      <c r="J90" s="37"/>
      <c r="K90" s="37"/>
      <c r="L90" s="6">
        <f t="shared" si="6"/>
        <v>4704.5</v>
      </c>
      <c r="M90" s="24">
        <v>45484</v>
      </c>
    </row>
    <row r="91" spans="1:13" x14ac:dyDescent="0.25">
      <c r="A91" s="2">
        <f t="shared" si="7"/>
        <v>81</v>
      </c>
      <c r="B91" s="28" t="s">
        <v>617</v>
      </c>
      <c r="C91" s="28" t="s">
        <v>616</v>
      </c>
      <c r="D91" s="41" t="s">
        <v>527</v>
      </c>
      <c r="E91" s="18" t="s">
        <v>194</v>
      </c>
      <c r="F91" s="15" t="s">
        <v>618</v>
      </c>
      <c r="G91" s="37">
        <v>5000</v>
      </c>
      <c r="H91" s="37">
        <f t="shared" si="4"/>
        <v>143.5</v>
      </c>
      <c r="I91" s="37">
        <f t="shared" si="5"/>
        <v>152</v>
      </c>
      <c r="J91" s="37"/>
      <c r="K91" s="37"/>
      <c r="L91" s="6">
        <f t="shared" si="6"/>
        <v>4704.5</v>
      </c>
      <c r="M91" s="24">
        <v>45485</v>
      </c>
    </row>
    <row r="92" spans="1:13" x14ac:dyDescent="0.25">
      <c r="A92" s="2">
        <f t="shared" si="7"/>
        <v>82</v>
      </c>
      <c r="B92" s="28" t="s">
        <v>278</v>
      </c>
      <c r="C92" s="28" t="s">
        <v>623</v>
      </c>
      <c r="D92" s="41" t="s">
        <v>604</v>
      </c>
      <c r="E92" s="18" t="s">
        <v>194</v>
      </c>
      <c r="F92" s="15" t="s">
        <v>606</v>
      </c>
      <c r="G92" s="37">
        <v>5000</v>
      </c>
      <c r="H92" s="37">
        <f t="shared" si="4"/>
        <v>143.5</v>
      </c>
      <c r="I92" s="37">
        <f t="shared" si="5"/>
        <v>152</v>
      </c>
      <c r="J92" s="37"/>
      <c r="K92" s="37"/>
      <c r="L92" s="6">
        <f t="shared" si="6"/>
        <v>4704.5</v>
      </c>
      <c r="M92" s="24">
        <v>45537</v>
      </c>
    </row>
    <row r="93" spans="1:13" x14ac:dyDescent="0.25">
      <c r="A93" s="2">
        <f t="shared" si="7"/>
        <v>83</v>
      </c>
      <c r="B93" s="28" t="s">
        <v>631</v>
      </c>
      <c r="C93" s="28" t="s">
        <v>630</v>
      </c>
      <c r="D93" s="41" t="s">
        <v>527</v>
      </c>
      <c r="E93" s="18" t="s">
        <v>194</v>
      </c>
      <c r="F93" s="15" t="s">
        <v>207</v>
      </c>
      <c r="G93" s="37">
        <v>6000</v>
      </c>
      <c r="H93" s="37">
        <f t="shared" si="4"/>
        <v>172.2</v>
      </c>
      <c r="I93" s="37">
        <f t="shared" si="5"/>
        <v>182.4</v>
      </c>
      <c r="J93" s="37"/>
      <c r="K93" s="37"/>
      <c r="L93" s="6">
        <f t="shared" si="6"/>
        <v>5645.4000000000005</v>
      </c>
      <c r="M93" s="24">
        <v>45660</v>
      </c>
    </row>
    <row r="94" spans="1:13" x14ac:dyDescent="0.25">
      <c r="A94" s="2">
        <f t="shared" si="7"/>
        <v>84</v>
      </c>
      <c r="B94" s="28" t="s">
        <v>637</v>
      </c>
      <c r="C94" s="28" t="s">
        <v>638</v>
      </c>
      <c r="D94" s="41" t="s">
        <v>604</v>
      </c>
      <c r="E94" s="18" t="s">
        <v>194</v>
      </c>
      <c r="F94" s="15" t="s">
        <v>645</v>
      </c>
      <c r="G94" s="37">
        <v>5000</v>
      </c>
      <c r="H94" s="37">
        <f t="shared" si="4"/>
        <v>143.5</v>
      </c>
      <c r="I94" s="37">
        <f t="shared" si="5"/>
        <v>152</v>
      </c>
      <c r="J94" s="37"/>
      <c r="K94" s="37"/>
      <c r="L94" s="6">
        <f t="shared" si="6"/>
        <v>4704.5</v>
      </c>
      <c r="M94" s="24">
        <v>45691</v>
      </c>
    </row>
    <row r="95" spans="1:13" x14ac:dyDescent="0.25">
      <c r="A95" s="2">
        <f t="shared" si="7"/>
        <v>85</v>
      </c>
      <c r="B95" s="28" t="s">
        <v>640</v>
      </c>
      <c r="C95" s="28" t="s">
        <v>641</v>
      </c>
      <c r="D95" s="41" t="s">
        <v>604</v>
      </c>
      <c r="E95" s="18" t="s">
        <v>194</v>
      </c>
      <c r="F95" s="15" t="s">
        <v>642</v>
      </c>
      <c r="G95" s="37">
        <v>5000</v>
      </c>
      <c r="H95" s="37">
        <f t="shared" si="4"/>
        <v>143.5</v>
      </c>
      <c r="I95" s="37">
        <f t="shared" si="5"/>
        <v>152</v>
      </c>
      <c r="J95" s="37"/>
      <c r="K95" s="37"/>
      <c r="L95" s="6">
        <f t="shared" si="6"/>
        <v>4704.5</v>
      </c>
      <c r="M95" s="24">
        <v>45691</v>
      </c>
    </row>
    <row r="96" spans="1:13" x14ac:dyDescent="0.25">
      <c r="A96" s="2">
        <f t="shared" si="7"/>
        <v>86</v>
      </c>
      <c r="B96" s="28" t="s">
        <v>643</v>
      </c>
      <c r="C96" s="28" t="s">
        <v>644</v>
      </c>
      <c r="D96" s="41" t="s">
        <v>604</v>
      </c>
      <c r="E96" s="18" t="s">
        <v>194</v>
      </c>
      <c r="F96" s="15" t="s">
        <v>639</v>
      </c>
      <c r="G96" s="37">
        <v>5000</v>
      </c>
      <c r="H96" s="37">
        <f t="shared" si="4"/>
        <v>143.5</v>
      </c>
      <c r="I96" s="37">
        <f t="shared" si="5"/>
        <v>152</v>
      </c>
      <c r="J96" s="37"/>
      <c r="K96" s="37"/>
      <c r="L96" s="6">
        <f t="shared" si="6"/>
        <v>4704.5</v>
      </c>
      <c r="M96" s="24">
        <v>45691</v>
      </c>
    </row>
    <row r="97" spans="1:14" x14ac:dyDescent="0.25">
      <c r="A97" s="2">
        <f>A96+1</f>
        <v>87</v>
      </c>
      <c r="B97" s="28" t="s">
        <v>649</v>
      </c>
      <c r="C97" s="28" t="s">
        <v>650</v>
      </c>
      <c r="D97" s="41" t="s">
        <v>527</v>
      </c>
      <c r="E97" s="18" t="s">
        <v>194</v>
      </c>
      <c r="F97" s="15" t="s">
        <v>642</v>
      </c>
      <c r="G97" s="37">
        <v>5000</v>
      </c>
      <c r="H97" s="37">
        <f t="shared" si="4"/>
        <v>143.5</v>
      </c>
      <c r="I97" s="37">
        <f t="shared" si="5"/>
        <v>152</v>
      </c>
      <c r="J97" s="37"/>
      <c r="K97" s="37"/>
      <c r="L97" s="6">
        <f t="shared" si="6"/>
        <v>4704.5</v>
      </c>
      <c r="M97" s="24">
        <v>45719</v>
      </c>
    </row>
    <row r="98" spans="1:14" x14ac:dyDescent="0.25">
      <c r="A98" s="2">
        <f>A97+1</f>
        <v>88</v>
      </c>
      <c r="B98" s="28" t="s">
        <v>660</v>
      </c>
      <c r="C98" s="28" t="s">
        <v>661</v>
      </c>
      <c r="D98" s="41" t="s">
        <v>604</v>
      </c>
      <c r="E98" s="18" t="s">
        <v>194</v>
      </c>
      <c r="F98" s="146" t="s">
        <v>662</v>
      </c>
      <c r="G98" s="37">
        <v>5000</v>
      </c>
      <c r="H98" s="37">
        <f t="shared" si="4"/>
        <v>143.5</v>
      </c>
      <c r="I98" s="37">
        <f t="shared" si="5"/>
        <v>152</v>
      </c>
      <c r="J98" s="37"/>
      <c r="K98" s="37"/>
      <c r="L98" s="6">
        <f t="shared" si="6"/>
        <v>4704.5</v>
      </c>
      <c r="M98" s="24">
        <v>45778</v>
      </c>
    </row>
    <row r="99" spans="1:14" x14ac:dyDescent="0.25">
      <c r="A99" s="2">
        <f>A98+1</f>
        <v>89</v>
      </c>
      <c r="B99" s="28" t="s">
        <v>663</v>
      </c>
      <c r="C99" s="28" t="s">
        <v>664</v>
      </c>
      <c r="D99" s="41" t="s">
        <v>604</v>
      </c>
      <c r="E99" s="18" t="s">
        <v>194</v>
      </c>
      <c r="F99" s="15" t="s">
        <v>665</v>
      </c>
      <c r="G99" s="37">
        <v>5000</v>
      </c>
      <c r="H99" s="37">
        <f t="shared" si="4"/>
        <v>143.5</v>
      </c>
      <c r="I99" s="37">
        <f t="shared" si="5"/>
        <v>152</v>
      </c>
      <c r="J99" s="37"/>
      <c r="K99" s="37"/>
      <c r="L99" s="6">
        <f t="shared" si="6"/>
        <v>4704.5</v>
      </c>
      <c r="M99" s="24">
        <v>45784</v>
      </c>
    </row>
    <row r="100" spans="1:14" x14ac:dyDescent="0.25">
      <c r="B100" s="58" t="s">
        <v>3</v>
      </c>
      <c r="C100" s="58"/>
      <c r="D100" s="59" t="s">
        <v>249</v>
      </c>
      <c r="E100" s="60"/>
      <c r="F100" s="61"/>
      <c r="G100" s="62">
        <f>SUM(G11:G99)</f>
        <v>700345.65</v>
      </c>
      <c r="H100" s="62">
        <f>SUM(H11:H99)</f>
        <v>19841.620155000004</v>
      </c>
      <c r="I100" s="62">
        <f>SUM(I11:I99)</f>
        <v>21016.907760000002</v>
      </c>
      <c r="J100" s="62">
        <f>SUM(J11:J83)</f>
        <v>0</v>
      </c>
      <c r="K100" s="62">
        <f>SUM(K11:K83)</f>
        <v>3024.9</v>
      </c>
      <c r="L100" s="86">
        <f>SUM(L11:L99)</f>
        <v>656462.22208500025</v>
      </c>
      <c r="M100" s="24"/>
      <c r="N100" s="2" t="s">
        <v>655</v>
      </c>
    </row>
    <row r="101" spans="1:14" x14ac:dyDescent="0.25">
      <c r="B101" s="63"/>
      <c r="C101" s="63"/>
      <c r="D101" s="63"/>
      <c r="E101" s="64"/>
      <c r="F101" s="65"/>
      <c r="G101" s="66"/>
      <c r="H101" s="66"/>
      <c r="I101" s="66"/>
      <c r="J101" s="66"/>
      <c r="K101" s="66"/>
      <c r="L101" s="89"/>
      <c r="M101" s="67"/>
    </row>
    <row r="102" spans="1:14" ht="15.75" thickBot="1" x14ac:dyDescent="0.3">
      <c r="B102" s="144"/>
      <c r="C102" s="70"/>
      <c r="D102" s="71" t="s">
        <v>250</v>
      </c>
      <c r="E102" s="1"/>
      <c r="F102" s="144"/>
      <c r="G102" s="73" t="s">
        <v>516</v>
      </c>
      <c r="H102" s="73"/>
      <c r="I102" s="68"/>
      <c r="J102" s="68"/>
      <c r="K102" s="68"/>
      <c r="L102" s="68"/>
      <c r="M102" s="69"/>
    </row>
    <row r="103" spans="1:14" x14ac:dyDescent="0.25">
      <c r="B103" s="144"/>
      <c r="C103" s="152" t="s">
        <v>670</v>
      </c>
      <c r="D103" s="152"/>
      <c r="E103" s="1"/>
      <c r="F103" s="144"/>
      <c r="G103" s="144" t="s">
        <v>622</v>
      </c>
      <c r="H103" s="144"/>
      <c r="I103" s="68"/>
      <c r="J103" s="68"/>
      <c r="K103" s="68"/>
      <c r="L103" s="68"/>
      <c r="M103" s="69"/>
    </row>
    <row r="104" spans="1:14" x14ac:dyDescent="0.25">
      <c r="B104" s="144"/>
      <c r="C104" s="144"/>
      <c r="D104" s="1"/>
      <c r="E104" s="144"/>
      <c r="F104" s="144"/>
      <c r="G104" s="144"/>
      <c r="H104" s="43"/>
      <c r="I104" s="68"/>
      <c r="J104" s="68"/>
      <c r="K104" s="68"/>
      <c r="L104" s="68"/>
      <c r="M104" s="69"/>
    </row>
    <row r="105" spans="1:14" x14ac:dyDescent="0.25">
      <c r="B105" s="151" t="s">
        <v>1</v>
      </c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69"/>
    </row>
    <row r="106" spans="1:14" x14ac:dyDescent="0.25">
      <c r="B106" s="151" t="s">
        <v>2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69"/>
    </row>
    <row r="107" spans="1:14" x14ac:dyDescent="0.25">
      <c r="B107" s="151" t="s">
        <v>251</v>
      </c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69"/>
    </row>
    <row r="108" spans="1:14" x14ac:dyDescent="0.25">
      <c r="B108" s="48" t="s">
        <v>657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4" x14ac:dyDescent="0.25">
      <c r="B109" s="74" t="s">
        <v>603</v>
      </c>
      <c r="C109" s="75"/>
      <c r="D109" s="76"/>
      <c r="E109" s="77"/>
      <c r="F109" s="77"/>
      <c r="G109" s="78"/>
      <c r="H109" s="79"/>
      <c r="I109" s="78"/>
      <c r="J109" s="79"/>
      <c r="K109" s="78"/>
      <c r="L109" s="79"/>
      <c r="M109" s="50"/>
    </row>
    <row r="110" spans="1:14" x14ac:dyDescent="0.25">
      <c r="B110" s="48" t="s">
        <v>5</v>
      </c>
      <c r="C110" s="48" t="s">
        <v>6</v>
      </c>
      <c r="D110" s="48" t="s">
        <v>7</v>
      </c>
      <c r="E110" s="48" t="s">
        <v>8</v>
      </c>
      <c r="F110" s="121" t="s">
        <v>9</v>
      </c>
      <c r="G110" s="48" t="s">
        <v>10</v>
      </c>
      <c r="H110" s="79" t="s">
        <v>11</v>
      </c>
      <c r="I110" s="79" t="s">
        <v>12</v>
      </c>
      <c r="J110" s="79" t="s">
        <v>13</v>
      </c>
      <c r="K110" s="51" t="s">
        <v>560</v>
      </c>
      <c r="L110" s="80" t="s">
        <v>14</v>
      </c>
      <c r="M110" s="54" t="s">
        <v>15</v>
      </c>
    </row>
    <row r="111" spans="1:14" x14ac:dyDescent="0.25">
      <c r="A111" s="2">
        <v>1</v>
      </c>
      <c r="B111" s="4" t="s">
        <v>252</v>
      </c>
      <c r="C111" s="4" t="s">
        <v>253</v>
      </c>
      <c r="D111" s="4" t="s">
        <v>254</v>
      </c>
      <c r="E111" s="15" t="s">
        <v>306</v>
      </c>
      <c r="F111" s="4" t="s">
        <v>255</v>
      </c>
      <c r="G111" s="19">
        <v>11786</v>
      </c>
      <c r="H111" s="20">
        <f>G111*2.87%</f>
        <v>338.25819999999999</v>
      </c>
      <c r="I111" s="20">
        <f>G111*3.04%</f>
        <v>358.2944</v>
      </c>
      <c r="J111" s="31"/>
      <c r="K111" s="20">
        <v>0</v>
      </c>
      <c r="L111" s="20">
        <f>G111-H111-I111-K111</f>
        <v>11089.447399999999</v>
      </c>
      <c r="M111" s="14">
        <v>38971</v>
      </c>
    </row>
    <row r="112" spans="1:14" x14ac:dyDescent="0.25">
      <c r="A112" s="2">
        <f>A111+1</f>
        <v>2</v>
      </c>
      <c r="B112" s="4" t="s">
        <v>256</v>
      </c>
      <c r="C112" s="4" t="s">
        <v>257</v>
      </c>
      <c r="D112" s="4" t="s">
        <v>22</v>
      </c>
      <c r="E112" s="15" t="s">
        <v>306</v>
      </c>
      <c r="F112" s="4" t="s">
        <v>258</v>
      </c>
      <c r="G112" s="13">
        <v>5000</v>
      </c>
      <c r="H112" s="13">
        <v>143.5</v>
      </c>
      <c r="I112" s="13">
        <v>152</v>
      </c>
      <c r="J112" s="30"/>
      <c r="K112" s="13"/>
      <c r="L112" s="13">
        <v>4704.5</v>
      </c>
      <c r="M112" s="14">
        <v>39084</v>
      </c>
    </row>
    <row r="113" spans="1:13" x14ac:dyDescent="0.25">
      <c r="A113" s="2">
        <f t="shared" ref="A113:A141" si="8">A112+1</f>
        <v>3</v>
      </c>
      <c r="B113" s="4" t="s">
        <v>259</v>
      </c>
      <c r="C113" s="4" t="s">
        <v>260</v>
      </c>
      <c r="D113" s="4" t="s">
        <v>261</v>
      </c>
      <c r="E113" s="15" t="s">
        <v>306</v>
      </c>
      <c r="F113" s="4" t="s">
        <v>258</v>
      </c>
      <c r="G113" s="13">
        <v>5000</v>
      </c>
      <c r="H113" s="13">
        <v>143.5</v>
      </c>
      <c r="I113" s="13">
        <v>152</v>
      </c>
      <c r="J113" s="30"/>
      <c r="K113" s="13"/>
      <c r="L113" s="13">
        <v>4704.5</v>
      </c>
      <c r="M113" s="14">
        <v>39174</v>
      </c>
    </row>
    <row r="114" spans="1:13" x14ac:dyDescent="0.25">
      <c r="A114" s="2">
        <f t="shared" si="8"/>
        <v>4</v>
      </c>
      <c r="B114" s="4" t="s">
        <v>159</v>
      </c>
      <c r="C114" s="4" t="s">
        <v>262</v>
      </c>
      <c r="D114" s="4" t="s">
        <v>115</v>
      </c>
      <c r="E114" s="15" t="s">
        <v>306</v>
      </c>
      <c r="F114" s="12" t="s">
        <v>263</v>
      </c>
      <c r="G114" s="13">
        <v>7000</v>
      </c>
      <c r="H114" s="13">
        <v>143.5</v>
      </c>
      <c r="I114" s="13">
        <v>152</v>
      </c>
      <c r="J114" s="30"/>
      <c r="K114" s="13"/>
      <c r="L114" s="13">
        <v>6704.5</v>
      </c>
      <c r="M114" s="14">
        <v>39114</v>
      </c>
    </row>
    <row r="115" spans="1:13" x14ac:dyDescent="0.25">
      <c r="A115" s="2">
        <f t="shared" si="8"/>
        <v>5</v>
      </c>
      <c r="B115" s="4" t="s">
        <v>264</v>
      </c>
      <c r="C115" s="4" t="s">
        <v>265</v>
      </c>
      <c r="D115" s="4" t="s">
        <v>266</v>
      </c>
      <c r="E115" s="15" t="s">
        <v>306</v>
      </c>
      <c r="F115" s="4" t="s">
        <v>267</v>
      </c>
      <c r="G115" s="19">
        <v>11786</v>
      </c>
      <c r="H115" s="20">
        <f>G115*2.87%</f>
        <v>338.25819999999999</v>
      </c>
      <c r="I115" s="20">
        <f>G115*3.04%</f>
        <v>358.2944</v>
      </c>
      <c r="J115" s="31"/>
      <c r="K115" s="20">
        <v>0</v>
      </c>
      <c r="L115" s="20">
        <f>G115-H115-I115-K115</f>
        <v>11089.447399999999</v>
      </c>
      <c r="M115" s="14">
        <v>39295</v>
      </c>
    </row>
    <row r="116" spans="1:13" x14ac:dyDescent="0.25">
      <c r="A116" s="2">
        <f t="shared" si="8"/>
        <v>6</v>
      </c>
      <c r="B116" s="4" t="s">
        <v>268</v>
      </c>
      <c r="C116" s="4" t="s">
        <v>269</v>
      </c>
      <c r="D116" s="4" t="s">
        <v>22</v>
      </c>
      <c r="E116" s="15" t="s">
        <v>306</v>
      </c>
      <c r="F116" s="4" t="s">
        <v>270</v>
      </c>
      <c r="G116" s="13">
        <v>5000</v>
      </c>
      <c r="H116" s="13">
        <v>143.5</v>
      </c>
      <c r="I116" s="13">
        <v>152</v>
      </c>
      <c r="J116" s="30"/>
      <c r="K116" s="13"/>
      <c r="L116" s="13">
        <v>4704.5</v>
      </c>
      <c r="M116" s="14">
        <v>39302</v>
      </c>
    </row>
    <row r="117" spans="1:13" x14ac:dyDescent="0.25">
      <c r="A117" s="2">
        <f t="shared" si="8"/>
        <v>7</v>
      </c>
      <c r="B117" s="4" t="s">
        <v>271</v>
      </c>
      <c r="C117" s="4" t="s">
        <v>272</v>
      </c>
      <c r="D117" s="4" t="s">
        <v>238</v>
      </c>
      <c r="E117" s="15" t="s">
        <v>306</v>
      </c>
      <c r="F117" s="81" t="s">
        <v>273</v>
      </c>
      <c r="G117" s="13">
        <v>8000</v>
      </c>
      <c r="H117" s="13">
        <v>229.6</v>
      </c>
      <c r="I117" s="13">
        <v>243.2</v>
      </c>
      <c r="J117" s="30"/>
      <c r="K117" s="13"/>
      <c r="L117" s="13">
        <v>7527.2</v>
      </c>
      <c r="M117" s="14">
        <v>40210</v>
      </c>
    </row>
    <row r="118" spans="1:13" x14ac:dyDescent="0.25">
      <c r="A118" s="2">
        <f t="shared" si="8"/>
        <v>8</v>
      </c>
      <c r="B118" s="4" t="s">
        <v>274</v>
      </c>
      <c r="C118" s="4" t="s">
        <v>275</v>
      </c>
      <c r="D118" s="4" t="s">
        <v>30</v>
      </c>
      <c r="E118" s="15" t="s">
        <v>306</v>
      </c>
      <c r="F118" s="4" t="s">
        <v>276</v>
      </c>
      <c r="G118" s="82">
        <v>5000</v>
      </c>
      <c r="H118" s="56">
        <f>G118*2.87%</f>
        <v>143.5</v>
      </c>
      <c r="I118" s="56">
        <f>G118*3.04%</f>
        <v>152</v>
      </c>
      <c r="J118" s="83"/>
      <c r="K118" s="56"/>
      <c r="L118" s="56">
        <f>G118-H118-I118</f>
        <v>4704.5</v>
      </c>
      <c r="M118" s="14">
        <v>40603</v>
      </c>
    </row>
    <row r="119" spans="1:13" x14ac:dyDescent="0.25">
      <c r="A119" s="2">
        <f t="shared" si="8"/>
        <v>9</v>
      </c>
      <c r="B119" s="4" t="s">
        <v>277</v>
      </c>
      <c r="C119" s="4" t="s">
        <v>79</v>
      </c>
      <c r="D119" s="4" t="s">
        <v>22</v>
      </c>
      <c r="E119" s="15" t="s">
        <v>306</v>
      </c>
      <c r="F119" s="4" t="s">
        <v>619</v>
      </c>
      <c r="G119" s="13">
        <v>5000</v>
      </c>
      <c r="H119" s="13">
        <v>143.5</v>
      </c>
      <c r="I119" s="13">
        <v>152</v>
      </c>
      <c r="J119" s="30"/>
      <c r="K119" s="13"/>
      <c r="L119" s="13">
        <v>4704.5</v>
      </c>
      <c r="M119" s="14">
        <v>41061</v>
      </c>
    </row>
    <row r="120" spans="1:13" x14ac:dyDescent="0.25">
      <c r="A120" s="2">
        <f t="shared" si="8"/>
        <v>10</v>
      </c>
      <c r="B120" s="4" t="s">
        <v>278</v>
      </c>
      <c r="C120" s="4" t="s">
        <v>279</v>
      </c>
      <c r="D120" s="4" t="s">
        <v>22</v>
      </c>
      <c r="E120" s="15" t="s">
        <v>306</v>
      </c>
      <c r="F120" s="4" t="s">
        <v>280</v>
      </c>
      <c r="G120" s="13">
        <v>5000</v>
      </c>
      <c r="H120" s="13">
        <v>143.5</v>
      </c>
      <c r="I120" s="13">
        <v>152</v>
      </c>
      <c r="J120" s="30"/>
      <c r="K120" s="13"/>
      <c r="L120" s="13">
        <v>4704.5</v>
      </c>
      <c r="M120" s="14">
        <v>41214</v>
      </c>
    </row>
    <row r="121" spans="1:13" x14ac:dyDescent="0.25">
      <c r="A121" s="2">
        <f t="shared" si="8"/>
        <v>11</v>
      </c>
      <c r="B121" s="4" t="s">
        <v>282</v>
      </c>
      <c r="C121" s="4" t="s">
        <v>283</v>
      </c>
      <c r="D121" s="4" t="s">
        <v>22</v>
      </c>
      <c r="E121" s="15" t="s">
        <v>306</v>
      </c>
      <c r="F121" s="4" t="s">
        <v>284</v>
      </c>
      <c r="G121" s="13">
        <v>5000</v>
      </c>
      <c r="H121" s="13">
        <v>143.5</v>
      </c>
      <c r="I121" s="13">
        <v>152</v>
      </c>
      <c r="J121" s="30"/>
      <c r="K121" s="13"/>
      <c r="L121" s="13">
        <v>4704.5</v>
      </c>
      <c r="M121" s="14">
        <v>41821</v>
      </c>
    </row>
    <row r="122" spans="1:13" x14ac:dyDescent="0.25">
      <c r="A122" s="2">
        <f t="shared" si="8"/>
        <v>12</v>
      </c>
      <c r="B122" s="4" t="s">
        <v>285</v>
      </c>
      <c r="C122" s="4" t="s">
        <v>286</v>
      </c>
      <c r="D122" s="4" t="s">
        <v>115</v>
      </c>
      <c r="E122" s="15" t="s">
        <v>306</v>
      </c>
      <c r="F122" s="4" t="s">
        <v>287</v>
      </c>
      <c r="G122" s="13">
        <v>5000</v>
      </c>
      <c r="H122" s="13">
        <v>143.5</v>
      </c>
      <c r="I122" s="13">
        <v>152</v>
      </c>
      <c r="J122" s="30"/>
      <c r="K122" s="13"/>
      <c r="L122" s="13">
        <v>4704.5</v>
      </c>
      <c r="M122" s="14">
        <v>41913</v>
      </c>
    </row>
    <row r="123" spans="1:13" x14ac:dyDescent="0.25">
      <c r="A123" s="2">
        <f t="shared" si="8"/>
        <v>13</v>
      </c>
      <c r="B123" s="4" t="s">
        <v>288</v>
      </c>
      <c r="C123" s="4" t="s">
        <v>289</v>
      </c>
      <c r="D123" s="4" t="s">
        <v>290</v>
      </c>
      <c r="E123" s="15" t="s">
        <v>306</v>
      </c>
      <c r="F123" s="4" t="s">
        <v>287</v>
      </c>
      <c r="G123" s="13">
        <v>20000</v>
      </c>
      <c r="H123" s="13">
        <v>574</v>
      </c>
      <c r="I123" s="13">
        <v>608</v>
      </c>
      <c r="J123" s="30"/>
      <c r="K123" s="13"/>
      <c r="L123" s="13">
        <v>18818</v>
      </c>
      <c r="M123" s="14">
        <v>41913</v>
      </c>
    </row>
    <row r="124" spans="1:13" x14ac:dyDescent="0.25">
      <c r="A124" s="2">
        <f t="shared" si="8"/>
        <v>14</v>
      </c>
      <c r="B124" s="4" t="s">
        <v>291</v>
      </c>
      <c r="C124" s="4" t="s">
        <v>292</v>
      </c>
      <c r="D124" s="4" t="s">
        <v>137</v>
      </c>
      <c r="E124" s="15" t="s">
        <v>306</v>
      </c>
      <c r="F124" s="4" t="s">
        <v>287</v>
      </c>
      <c r="G124" s="13">
        <v>7000</v>
      </c>
      <c r="H124" s="13">
        <v>200.9</v>
      </c>
      <c r="I124" s="13">
        <v>212.8</v>
      </c>
      <c r="J124" s="30"/>
      <c r="K124" s="13"/>
      <c r="L124" s="13">
        <v>6586.3</v>
      </c>
      <c r="M124" s="14">
        <v>41913</v>
      </c>
    </row>
    <row r="125" spans="1:13" x14ac:dyDescent="0.25">
      <c r="A125" s="2">
        <f t="shared" si="8"/>
        <v>15</v>
      </c>
      <c r="B125" s="4" t="s">
        <v>293</v>
      </c>
      <c r="C125" s="4" t="s">
        <v>294</v>
      </c>
      <c r="D125" s="4" t="s">
        <v>30</v>
      </c>
      <c r="E125" s="15" t="s">
        <v>306</v>
      </c>
      <c r="F125" s="120" t="s">
        <v>295</v>
      </c>
      <c r="G125" s="13">
        <v>5000</v>
      </c>
      <c r="H125" s="13">
        <v>143.5</v>
      </c>
      <c r="I125" s="13">
        <v>152</v>
      </c>
      <c r="J125" s="30"/>
      <c r="K125" s="13"/>
      <c r="L125" s="13">
        <v>4704.5</v>
      </c>
      <c r="M125" s="14">
        <v>42217</v>
      </c>
    </row>
    <row r="126" spans="1:13" x14ac:dyDescent="0.25">
      <c r="A126" s="2">
        <f t="shared" si="8"/>
        <v>16</v>
      </c>
      <c r="B126" s="12" t="s">
        <v>296</v>
      </c>
      <c r="C126" s="4" t="s">
        <v>297</v>
      </c>
      <c r="D126" s="41" t="s">
        <v>298</v>
      </c>
      <c r="E126" s="15" t="s">
        <v>306</v>
      </c>
      <c r="F126" s="81" t="s">
        <v>273</v>
      </c>
      <c r="G126" s="19">
        <v>6900</v>
      </c>
      <c r="H126" s="20">
        <f t="shared" ref="H126:H141" si="9">G126*2.87%</f>
        <v>198.03</v>
      </c>
      <c r="I126" s="20">
        <f t="shared" ref="I126:I141" si="10">G126*3.04%</f>
        <v>209.76</v>
      </c>
      <c r="J126" s="31"/>
      <c r="K126" s="20">
        <v>0</v>
      </c>
      <c r="L126" s="20">
        <f>G126-H126-I126-K126</f>
        <v>6492.21</v>
      </c>
      <c r="M126" s="27">
        <v>43009</v>
      </c>
    </row>
    <row r="127" spans="1:13" x14ac:dyDescent="0.25">
      <c r="A127" s="2">
        <f t="shared" si="8"/>
        <v>17</v>
      </c>
      <c r="B127" s="26" t="s">
        <v>299</v>
      </c>
      <c r="C127" s="4" t="s">
        <v>300</v>
      </c>
      <c r="D127" s="41" t="s">
        <v>254</v>
      </c>
      <c r="E127" s="15" t="s">
        <v>306</v>
      </c>
      <c r="F127" s="41"/>
      <c r="G127" s="19">
        <v>9000</v>
      </c>
      <c r="H127" s="20">
        <f t="shared" si="9"/>
        <v>258.3</v>
      </c>
      <c r="I127" s="20">
        <f t="shared" si="10"/>
        <v>273.60000000000002</v>
      </c>
      <c r="J127" s="31"/>
      <c r="K127" s="147" t="s">
        <v>667</v>
      </c>
      <c r="L127" s="20">
        <v>5665</v>
      </c>
      <c r="M127" s="27">
        <v>43221</v>
      </c>
    </row>
    <row r="128" spans="1:13" x14ac:dyDescent="0.25">
      <c r="A128" s="2">
        <f t="shared" si="8"/>
        <v>18</v>
      </c>
      <c r="B128" s="26" t="s">
        <v>301</v>
      </c>
      <c r="C128" s="4" t="s">
        <v>294</v>
      </c>
      <c r="D128" s="41" t="s">
        <v>302</v>
      </c>
      <c r="E128" s="15" t="s">
        <v>306</v>
      </c>
      <c r="F128" s="41" t="s">
        <v>303</v>
      </c>
      <c r="G128" s="19">
        <v>18400</v>
      </c>
      <c r="H128" s="20">
        <f t="shared" si="9"/>
        <v>528.08000000000004</v>
      </c>
      <c r="I128" s="20">
        <f t="shared" si="10"/>
        <v>559.36</v>
      </c>
      <c r="J128" s="31"/>
      <c r="K128" s="20"/>
      <c r="L128" s="20">
        <f>G128-H128-I128</f>
        <v>17312.559999999998</v>
      </c>
      <c r="M128" s="27">
        <v>43282</v>
      </c>
    </row>
    <row r="129" spans="1:13" ht="19.5" customHeight="1" x14ac:dyDescent="0.25">
      <c r="A129" s="2">
        <f t="shared" si="8"/>
        <v>19</v>
      </c>
      <c r="B129" s="15" t="s">
        <v>304</v>
      </c>
      <c r="C129" s="4" t="s">
        <v>305</v>
      </c>
      <c r="D129" s="15" t="s">
        <v>30</v>
      </c>
      <c r="E129" s="15" t="s">
        <v>306</v>
      </c>
      <c r="F129" s="15" t="s">
        <v>307</v>
      </c>
      <c r="G129" s="37">
        <v>5000</v>
      </c>
      <c r="H129" s="37">
        <f t="shared" si="9"/>
        <v>143.5</v>
      </c>
      <c r="I129" s="37">
        <f t="shared" si="10"/>
        <v>152</v>
      </c>
      <c r="J129" s="37"/>
      <c r="K129" s="37"/>
      <c r="L129" s="37">
        <f>SUM(G129-H129-I129)</f>
        <v>4704.5</v>
      </c>
      <c r="M129" s="84">
        <v>43647</v>
      </c>
    </row>
    <row r="130" spans="1:13" ht="15.75" customHeight="1" x14ac:dyDescent="0.25">
      <c r="A130" s="2">
        <f t="shared" si="8"/>
        <v>20</v>
      </c>
      <c r="B130" s="15" t="s">
        <v>308</v>
      </c>
      <c r="C130" s="4" t="s">
        <v>309</v>
      </c>
      <c r="D130" s="15" t="s">
        <v>310</v>
      </c>
      <c r="E130" s="15" t="s">
        <v>306</v>
      </c>
      <c r="F130" s="15" t="s">
        <v>311</v>
      </c>
      <c r="G130" s="37">
        <v>5000</v>
      </c>
      <c r="H130" s="37">
        <f t="shared" si="9"/>
        <v>143.5</v>
      </c>
      <c r="I130" s="37">
        <f t="shared" si="10"/>
        <v>152</v>
      </c>
      <c r="J130" s="37"/>
      <c r="K130" s="37"/>
      <c r="L130" s="37">
        <f>SUM(G130-H130-I130)</f>
        <v>4704.5</v>
      </c>
      <c r="M130" s="84">
        <v>44470</v>
      </c>
    </row>
    <row r="131" spans="1:13" ht="20.25" customHeight="1" x14ac:dyDescent="0.25">
      <c r="A131" s="2">
        <f t="shared" si="8"/>
        <v>21</v>
      </c>
      <c r="B131" s="15" t="s">
        <v>509</v>
      </c>
      <c r="C131" s="4" t="s">
        <v>510</v>
      </c>
      <c r="D131" s="15" t="s">
        <v>511</v>
      </c>
      <c r="E131" s="15" t="s">
        <v>306</v>
      </c>
      <c r="F131" s="4" t="s">
        <v>307</v>
      </c>
      <c r="G131" s="37">
        <v>30000</v>
      </c>
      <c r="H131" s="37">
        <f t="shared" si="9"/>
        <v>861</v>
      </c>
      <c r="I131" s="37">
        <f t="shared" si="10"/>
        <v>912</v>
      </c>
      <c r="J131" s="37"/>
      <c r="K131" s="37">
        <v>1512.45</v>
      </c>
      <c r="L131" s="37">
        <f>SUM(G131-H131-I131-K131)</f>
        <v>26714.55</v>
      </c>
      <c r="M131" s="27">
        <v>44568</v>
      </c>
    </row>
    <row r="132" spans="1:13" ht="20.25" customHeight="1" x14ac:dyDescent="0.25">
      <c r="A132" s="2">
        <f t="shared" si="8"/>
        <v>22</v>
      </c>
      <c r="B132" s="15" t="s">
        <v>514</v>
      </c>
      <c r="C132" s="4" t="s">
        <v>515</v>
      </c>
      <c r="D132" s="15" t="s">
        <v>449</v>
      </c>
      <c r="E132" s="15" t="s">
        <v>306</v>
      </c>
      <c r="F132" s="4" t="s">
        <v>307</v>
      </c>
      <c r="G132" s="37">
        <v>7000</v>
      </c>
      <c r="H132" s="37">
        <f t="shared" si="9"/>
        <v>200.9</v>
      </c>
      <c r="I132" s="37">
        <f t="shared" si="10"/>
        <v>212.8</v>
      </c>
      <c r="J132" s="37"/>
      <c r="K132" s="37"/>
      <c r="L132" s="37">
        <f>SUM(G132-H132-I132)</f>
        <v>6586.3</v>
      </c>
      <c r="M132" s="27">
        <v>44652</v>
      </c>
    </row>
    <row r="133" spans="1:13" x14ac:dyDescent="0.25">
      <c r="A133" s="2">
        <f t="shared" si="8"/>
        <v>23</v>
      </c>
      <c r="B133" s="15" t="s">
        <v>504</v>
      </c>
      <c r="C133" s="4" t="s">
        <v>528</v>
      </c>
      <c r="D133" s="15" t="s">
        <v>115</v>
      </c>
      <c r="E133" s="15" t="s">
        <v>306</v>
      </c>
      <c r="F133" s="4" t="s">
        <v>529</v>
      </c>
      <c r="G133" s="37">
        <v>5000</v>
      </c>
      <c r="H133" s="37">
        <f t="shared" si="9"/>
        <v>143.5</v>
      </c>
      <c r="I133" s="37">
        <f t="shared" si="10"/>
        <v>152</v>
      </c>
      <c r="J133" s="37"/>
      <c r="K133" s="37"/>
      <c r="L133" s="37">
        <f t="shared" ref="L133:L141" si="11">SUM(G133-H133-I133)</f>
        <v>4704.5</v>
      </c>
      <c r="M133" s="27">
        <v>44835</v>
      </c>
    </row>
    <row r="134" spans="1:13" x14ac:dyDescent="0.25">
      <c r="A134" s="2">
        <f t="shared" si="8"/>
        <v>24</v>
      </c>
      <c r="B134" s="15" t="s">
        <v>530</v>
      </c>
      <c r="C134" s="4" t="s">
        <v>531</v>
      </c>
      <c r="D134" s="15" t="s">
        <v>115</v>
      </c>
      <c r="E134" s="15" t="s">
        <v>306</v>
      </c>
      <c r="F134" s="4" t="s">
        <v>532</v>
      </c>
      <c r="G134" s="37">
        <v>5000</v>
      </c>
      <c r="H134" s="37">
        <f t="shared" si="9"/>
        <v>143.5</v>
      </c>
      <c r="I134" s="37">
        <f t="shared" si="10"/>
        <v>152</v>
      </c>
      <c r="J134" s="37"/>
      <c r="K134" s="37"/>
      <c r="L134" s="37">
        <f t="shared" si="11"/>
        <v>4704.5</v>
      </c>
      <c r="M134" s="27">
        <v>44835</v>
      </c>
    </row>
    <row r="135" spans="1:13" x14ac:dyDescent="0.25">
      <c r="A135" s="2">
        <f t="shared" si="8"/>
        <v>25</v>
      </c>
      <c r="B135" s="15" t="s">
        <v>533</v>
      </c>
      <c r="C135" s="4" t="s">
        <v>534</v>
      </c>
      <c r="D135" s="15" t="s">
        <v>115</v>
      </c>
      <c r="E135" s="15" t="s">
        <v>306</v>
      </c>
      <c r="F135" s="4" t="s">
        <v>535</v>
      </c>
      <c r="G135" s="37">
        <v>5000</v>
      </c>
      <c r="H135" s="37">
        <f t="shared" si="9"/>
        <v>143.5</v>
      </c>
      <c r="I135" s="37">
        <f t="shared" si="10"/>
        <v>152</v>
      </c>
      <c r="J135" s="37"/>
      <c r="K135" s="37"/>
      <c r="L135" s="37">
        <f t="shared" si="11"/>
        <v>4704.5</v>
      </c>
      <c r="M135" s="27">
        <v>44835</v>
      </c>
    </row>
    <row r="136" spans="1:13" x14ac:dyDescent="0.25">
      <c r="A136" s="2">
        <f t="shared" si="8"/>
        <v>26</v>
      </c>
      <c r="B136" s="15" t="s">
        <v>536</v>
      </c>
      <c r="C136" s="4" t="s">
        <v>537</v>
      </c>
      <c r="D136" s="15" t="s">
        <v>115</v>
      </c>
      <c r="E136" s="15" t="s">
        <v>306</v>
      </c>
      <c r="F136" s="4" t="s">
        <v>538</v>
      </c>
      <c r="G136" s="37">
        <v>5000</v>
      </c>
      <c r="H136" s="37">
        <f t="shared" si="9"/>
        <v>143.5</v>
      </c>
      <c r="I136" s="37">
        <f t="shared" si="10"/>
        <v>152</v>
      </c>
      <c r="J136" s="37"/>
      <c r="K136" s="37"/>
      <c r="L136" s="37">
        <f t="shared" si="11"/>
        <v>4704.5</v>
      </c>
      <c r="M136" s="27">
        <v>44835</v>
      </c>
    </row>
    <row r="137" spans="1:13" x14ac:dyDescent="0.25">
      <c r="A137" s="2">
        <f t="shared" si="8"/>
        <v>27</v>
      </c>
      <c r="B137" s="15" t="s">
        <v>293</v>
      </c>
      <c r="C137" s="4" t="s">
        <v>588</v>
      </c>
      <c r="D137" s="15" t="s">
        <v>47</v>
      </c>
      <c r="E137" s="15" t="s">
        <v>306</v>
      </c>
      <c r="F137" s="4" t="s">
        <v>532</v>
      </c>
      <c r="G137" s="37">
        <v>5000</v>
      </c>
      <c r="H137" s="37">
        <f t="shared" si="9"/>
        <v>143.5</v>
      </c>
      <c r="I137" s="37">
        <f t="shared" si="10"/>
        <v>152</v>
      </c>
      <c r="J137" s="37"/>
      <c r="K137" s="37"/>
      <c r="L137" s="37">
        <f t="shared" si="11"/>
        <v>4704.5</v>
      </c>
      <c r="M137" s="27">
        <v>44866</v>
      </c>
    </row>
    <row r="138" spans="1:13" x14ac:dyDescent="0.25">
      <c r="A138" s="2">
        <f t="shared" si="8"/>
        <v>28</v>
      </c>
      <c r="B138" s="15" t="s">
        <v>547</v>
      </c>
      <c r="C138" s="4" t="s">
        <v>548</v>
      </c>
      <c r="D138" s="15" t="s">
        <v>47</v>
      </c>
      <c r="E138" s="15" t="s">
        <v>306</v>
      </c>
      <c r="F138" s="8" t="s">
        <v>549</v>
      </c>
      <c r="G138" s="37">
        <v>5000</v>
      </c>
      <c r="H138" s="37">
        <f t="shared" si="9"/>
        <v>143.5</v>
      </c>
      <c r="I138" s="37">
        <f t="shared" si="10"/>
        <v>152</v>
      </c>
      <c r="J138" s="37"/>
      <c r="K138" s="37"/>
      <c r="L138" s="37">
        <f t="shared" si="11"/>
        <v>4704.5</v>
      </c>
      <c r="M138" s="27">
        <v>44896</v>
      </c>
    </row>
    <row r="139" spans="1:13" x14ac:dyDescent="0.25">
      <c r="A139" s="2">
        <f t="shared" si="8"/>
        <v>29</v>
      </c>
      <c r="B139" s="15" t="s">
        <v>151</v>
      </c>
      <c r="C139" s="4" t="s">
        <v>576</v>
      </c>
      <c r="D139" s="15" t="s">
        <v>261</v>
      </c>
      <c r="E139" s="15" t="s">
        <v>306</v>
      </c>
      <c r="F139" s="8" t="s">
        <v>532</v>
      </c>
      <c r="G139" s="37">
        <v>5000</v>
      </c>
      <c r="H139" s="37">
        <f t="shared" si="9"/>
        <v>143.5</v>
      </c>
      <c r="I139" s="37">
        <f t="shared" si="10"/>
        <v>152</v>
      </c>
      <c r="J139" s="37"/>
      <c r="K139" s="37"/>
      <c r="L139" s="37">
        <v>1851.85</v>
      </c>
      <c r="M139" s="27">
        <v>45139</v>
      </c>
    </row>
    <row r="140" spans="1:13" x14ac:dyDescent="0.25">
      <c r="A140" s="2">
        <f t="shared" si="8"/>
        <v>30</v>
      </c>
      <c r="B140" s="15" t="s">
        <v>583</v>
      </c>
      <c r="C140" s="4" t="s">
        <v>584</v>
      </c>
      <c r="D140" s="15" t="s">
        <v>47</v>
      </c>
      <c r="E140" s="15" t="s">
        <v>306</v>
      </c>
      <c r="F140" s="8" t="s">
        <v>585</v>
      </c>
      <c r="G140" s="37">
        <v>5000</v>
      </c>
      <c r="H140" s="37">
        <f t="shared" si="9"/>
        <v>143.5</v>
      </c>
      <c r="I140" s="37">
        <f t="shared" si="10"/>
        <v>152</v>
      </c>
      <c r="J140" s="37"/>
      <c r="K140" s="37"/>
      <c r="L140" s="37">
        <f t="shared" si="11"/>
        <v>4704.5</v>
      </c>
      <c r="M140" s="27">
        <v>45323</v>
      </c>
    </row>
    <row r="141" spans="1:13" x14ac:dyDescent="0.25">
      <c r="A141" s="2">
        <f t="shared" si="8"/>
        <v>31</v>
      </c>
      <c r="B141" s="15" t="s">
        <v>651</v>
      </c>
      <c r="C141" s="4" t="s">
        <v>652</v>
      </c>
      <c r="D141" s="15" t="s">
        <v>653</v>
      </c>
      <c r="E141" s="15" t="s">
        <v>306</v>
      </c>
      <c r="F141" s="148" t="s">
        <v>654</v>
      </c>
      <c r="G141" s="37">
        <v>5000</v>
      </c>
      <c r="H141" s="37">
        <f t="shared" si="9"/>
        <v>143.5</v>
      </c>
      <c r="I141" s="37">
        <f t="shared" si="10"/>
        <v>152</v>
      </c>
      <c r="J141" s="37"/>
      <c r="K141" s="37"/>
      <c r="L141" s="37">
        <f t="shared" si="11"/>
        <v>4704.5</v>
      </c>
      <c r="M141" s="27">
        <v>45689</v>
      </c>
    </row>
    <row r="142" spans="1:13" x14ac:dyDescent="0.25">
      <c r="B142" s="85" t="s">
        <v>312</v>
      </c>
      <c r="C142" s="85"/>
      <c r="D142" s="85"/>
      <c r="E142" s="85"/>
      <c r="F142" s="85"/>
      <c r="G142" s="86">
        <f>SUM(G111:G141)</f>
        <v>236872</v>
      </c>
      <c r="H142" s="86">
        <f>SUM(H111:H141)</f>
        <v>6740.8263999999999</v>
      </c>
      <c r="I142" s="86">
        <f>SUM(I111:I141)</f>
        <v>7140.1088000000009</v>
      </c>
      <c r="J142" s="87"/>
      <c r="K142" s="86">
        <f>SUM(K111:K139)</f>
        <v>1512.45</v>
      </c>
      <c r="L142" s="86">
        <f>SUM(L111:L141)</f>
        <v>215822.86479999998</v>
      </c>
      <c r="M142" s="4"/>
    </row>
    <row r="143" spans="1:13" x14ac:dyDescent="0.25">
      <c r="B143" s="88"/>
      <c r="C143" s="88"/>
      <c r="D143" s="88"/>
      <c r="E143" s="88"/>
      <c r="F143" s="88"/>
      <c r="G143" s="89"/>
      <c r="H143" s="89"/>
      <c r="I143" s="89"/>
      <c r="J143" s="90"/>
      <c r="K143" s="89"/>
      <c r="L143" s="89"/>
      <c r="M143" s="68"/>
    </row>
    <row r="144" spans="1:13" x14ac:dyDescent="0.25">
      <c r="B144" s="88"/>
      <c r="C144" s="88"/>
      <c r="D144" s="68"/>
      <c r="E144" s="68"/>
      <c r="F144" s="68"/>
      <c r="G144" s="90"/>
      <c r="H144" s="90"/>
      <c r="I144" s="90"/>
      <c r="J144" s="90"/>
      <c r="K144" s="90"/>
      <c r="L144" s="90"/>
      <c r="M144" s="69"/>
    </row>
    <row r="145" spans="1:13" ht="15.75" thickBot="1" x14ac:dyDescent="0.3">
      <c r="B145" s="70"/>
      <c r="C145" s="71" t="s">
        <v>250</v>
      </c>
      <c r="D145" s="1"/>
      <c r="E145" s="144"/>
      <c r="F145" s="73" t="s">
        <v>516</v>
      </c>
      <c r="G145" s="91"/>
      <c r="H145" s="43"/>
      <c r="I145" s="68"/>
      <c r="J145" s="68"/>
      <c r="K145" s="68"/>
      <c r="L145" s="69"/>
      <c r="M145" s="69"/>
    </row>
    <row r="146" spans="1:13" x14ac:dyDescent="0.25">
      <c r="B146" s="152" t="s">
        <v>621</v>
      </c>
      <c r="C146" s="152"/>
      <c r="D146" s="1"/>
      <c r="E146" s="144"/>
      <c r="F146" s="45" t="s">
        <v>599</v>
      </c>
      <c r="G146" s="144"/>
      <c r="H146" s="43"/>
      <c r="I146" s="68"/>
      <c r="J146" s="68"/>
      <c r="K146" s="68"/>
      <c r="L146" s="69"/>
      <c r="M146" s="69"/>
    </row>
    <row r="147" spans="1:13" x14ac:dyDescent="0.25">
      <c r="B147" s="144"/>
      <c r="C147" s="144"/>
      <c r="D147" s="1"/>
      <c r="E147" s="144"/>
      <c r="F147" s="144"/>
      <c r="G147" s="144"/>
      <c r="H147" s="43"/>
      <c r="I147" s="68"/>
      <c r="J147" s="68"/>
      <c r="K147" s="68"/>
      <c r="L147" s="69"/>
      <c r="M147" s="69"/>
    </row>
    <row r="148" spans="1:13" x14ac:dyDescent="0.25">
      <c r="B148" s="144"/>
      <c r="C148" s="144"/>
      <c r="D148" s="1"/>
      <c r="E148" s="144"/>
      <c r="F148" s="144"/>
      <c r="G148" s="144"/>
      <c r="H148" s="43"/>
      <c r="I148" s="68"/>
      <c r="J148" s="68"/>
      <c r="K148" s="68"/>
      <c r="L148" s="69"/>
      <c r="M148" s="69"/>
    </row>
    <row r="149" spans="1:13" x14ac:dyDescent="0.25">
      <c r="B149" s="151" t="s">
        <v>1</v>
      </c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69"/>
    </row>
    <row r="150" spans="1:13" x14ac:dyDescent="0.25">
      <c r="B150" s="151" t="s">
        <v>2</v>
      </c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69"/>
    </row>
    <row r="151" spans="1:13" x14ac:dyDescent="0.25">
      <c r="B151" s="151" t="s">
        <v>251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69"/>
    </row>
    <row r="152" spans="1:13" x14ac:dyDescent="0.25">
      <c r="B152" s="48" t="s">
        <v>658</v>
      </c>
      <c r="C152" s="48"/>
      <c r="D152" s="118"/>
      <c r="E152" s="118"/>
      <c r="F152" s="118"/>
      <c r="G152" s="119"/>
      <c r="H152" s="77"/>
      <c r="I152" s="77"/>
      <c r="J152" s="77"/>
      <c r="K152" s="77"/>
      <c r="L152" s="77"/>
      <c r="M152" s="77"/>
    </row>
    <row r="153" spans="1:13" x14ac:dyDescent="0.25">
      <c r="B153" s="48" t="s">
        <v>313</v>
      </c>
      <c r="C153" s="48"/>
      <c r="D153" s="77"/>
      <c r="E153" s="77"/>
      <c r="F153" s="77"/>
      <c r="G153" s="79"/>
      <c r="H153" s="79" t="s">
        <v>11</v>
      </c>
      <c r="I153" s="79" t="s">
        <v>12</v>
      </c>
      <c r="J153" s="79" t="s">
        <v>13</v>
      </c>
      <c r="K153" s="51" t="s">
        <v>560</v>
      </c>
      <c r="L153" s="79"/>
      <c r="M153" s="50"/>
    </row>
    <row r="154" spans="1:13" x14ac:dyDescent="0.25">
      <c r="B154" s="48" t="s">
        <v>5</v>
      </c>
      <c r="C154" s="48" t="s">
        <v>6</v>
      </c>
      <c r="D154" s="48" t="s">
        <v>7</v>
      </c>
      <c r="E154" s="48" t="s">
        <v>8</v>
      </c>
      <c r="F154" s="48" t="s">
        <v>9</v>
      </c>
      <c r="G154" s="48" t="s">
        <v>10</v>
      </c>
      <c r="H154" s="48" t="s">
        <v>314</v>
      </c>
      <c r="I154" s="48"/>
      <c r="J154" s="48"/>
      <c r="K154" s="48"/>
      <c r="L154" s="94" t="s">
        <v>14</v>
      </c>
      <c r="M154" s="54" t="s">
        <v>15</v>
      </c>
    </row>
    <row r="155" spans="1:13" x14ac:dyDescent="0.25">
      <c r="A155" s="2">
        <v>1</v>
      </c>
      <c r="B155" s="4" t="s">
        <v>318</v>
      </c>
      <c r="C155" s="4" t="s">
        <v>319</v>
      </c>
      <c r="D155" s="4" t="s">
        <v>22</v>
      </c>
      <c r="E155" s="15" t="s">
        <v>347</v>
      </c>
      <c r="F155" s="4" t="s">
        <v>320</v>
      </c>
      <c r="G155" s="13">
        <v>5000</v>
      </c>
      <c r="H155" s="13">
        <v>143.5</v>
      </c>
      <c r="I155" s="13">
        <v>152</v>
      </c>
      <c r="J155" s="30"/>
      <c r="K155" s="30"/>
      <c r="L155" s="13">
        <v>4704.5</v>
      </c>
      <c r="M155" s="14">
        <v>39234</v>
      </c>
    </row>
    <row r="156" spans="1:13" x14ac:dyDescent="0.25">
      <c r="A156" s="2">
        <f>A155+1</f>
        <v>2</v>
      </c>
      <c r="B156" s="4" t="s">
        <v>321</v>
      </c>
      <c r="C156" s="4" t="s">
        <v>624</v>
      </c>
      <c r="D156" s="4" t="s">
        <v>30</v>
      </c>
      <c r="E156" s="15" t="s">
        <v>347</v>
      </c>
      <c r="F156" s="4" t="s">
        <v>322</v>
      </c>
      <c r="G156" s="13">
        <v>5000</v>
      </c>
      <c r="H156" s="13">
        <v>143.5</v>
      </c>
      <c r="I156" s="13">
        <v>152</v>
      </c>
      <c r="J156" s="30"/>
      <c r="K156" s="30"/>
      <c r="L156" s="13">
        <v>4704.5</v>
      </c>
      <c r="M156" s="14">
        <v>45568</v>
      </c>
    </row>
    <row r="157" spans="1:13" x14ac:dyDescent="0.25">
      <c r="A157" s="2">
        <f t="shared" ref="A157:A173" si="12">A156+1</f>
        <v>3</v>
      </c>
      <c r="B157" s="4" t="s">
        <v>323</v>
      </c>
      <c r="C157" s="4" t="s">
        <v>324</v>
      </c>
      <c r="D157" s="4" t="s">
        <v>22</v>
      </c>
      <c r="E157" s="15" t="s">
        <v>347</v>
      </c>
      <c r="F157" s="4" t="s">
        <v>325</v>
      </c>
      <c r="G157" s="13">
        <v>5000</v>
      </c>
      <c r="H157" s="13">
        <v>143.5</v>
      </c>
      <c r="I157" s="13">
        <v>152</v>
      </c>
      <c r="J157" s="30"/>
      <c r="K157" s="30"/>
      <c r="L157" s="13">
        <v>4704.5</v>
      </c>
      <c r="M157" s="14">
        <v>40039</v>
      </c>
    </row>
    <row r="158" spans="1:13" x14ac:dyDescent="0.25">
      <c r="A158" s="2">
        <f t="shared" si="12"/>
        <v>4</v>
      </c>
      <c r="B158" s="4" t="s">
        <v>326</v>
      </c>
      <c r="C158" s="4" t="s">
        <v>327</v>
      </c>
      <c r="D158" s="4" t="s">
        <v>30</v>
      </c>
      <c r="E158" s="15" t="s">
        <v>347</v>
      </c>
      <c r="F158" s="4" t="s">
        <v>328</v>
      </c>
      <c r="G158" s="13">
        <v>5000</v>
      </c>
      <c r="H158" s="13">
        <v>143.5</v>
      </c>
      <c r="I158" s="13">
        <v>152</v>
      </c>
      <c r="J158" s="30"/>
      <c r="K158" s="30">
        <v>0</v>
      </c>
      <c r="L158" s="13">
        <v>4704.5</v>
      </c>
      <c r="M158" s="14">
        <v>40544</v>
      </c>
    </row>
    <row r="159" spans="1:13" x14ac:dyDescent="0.25">
      <c r="A159" s="2">
        <f t="shared" si="12"/>
        <v>5</v>
      </c>
      <c r="B159" s="4" t="s">
        <v>329</v>
      </c>
      <c r="C159" s="4" t="s">
        <v>330</v>
      </c>
      <c r="D159" s="4" t="s">
        <v>22</v>
      </c>
      <c r="E159" s="15" t="s">
        <v>347</v>
      </c>
      <c r="F159" s="4" t="s">
        <v>331</v>
      </c>
      <c r="G159" s="13">
        <v>5000</v>
      </c>
      <c r="H159" s="13">
        <v>143.5</v>
      </c>
      <c r="I159" s="13">
        <v>152</v>
      </c>
      <c r="J159" s="30"/>
      <c r="K159" s="30"/>
      <c r="L159" s="13">
        <v>4704.5</v>
      </c>
      <c r="M159" s="14">
        <v>40544</v>
      </c>
    </row>
    <row r="160" spans="1:13" x14ac:dyDescent="0.25">
      <c r="A160" s="2">
        <f t="shared" si="12"/>
        <v>6</v>
      </c>
      <c r="B160" s="4" t="s">
        <v>332</v>
      </c>
      <c r="C160" s="4" t="s">
        <v>333</v>
      </c>
      <c r="D160" s="4" t="s">
        <v>22</v>
      </c>
      <c r="E160" s="15" t="s">
        <v>347</v>
      </c>
      <c r="F160" s="4" t="s">
        <v>334</v>
      </c>
      <c r="G160" s="13">
        <v>5000</v>
      </c>
      <c r="H160" s="13">
        <v>143.5</v>
      </c>
      <c r="I160" s="13">
        <v>152</v>
      </c>
      <c r="J160" s="30"/>
      <c r="K160" s="30"/>
      <c r="L160" s="13">
        <v>4704.5</v>
      </c>
      <c r="M160" s="14">
        <v>42461</v>
      </c>
    </row>
    <row r="161" spans="1:13" x14ac:dyDescent="0.25">
      <c r="A161" s="2">
        <f t="shared" si="12"/>
        <v>7</v>
      </c>
      <c r="B161" s="5" t="s">
        <v>335</v>
      </c>
      <c r="C161" s="5" t="s">
        <v>336</v>
      </c>
      <c r="D161" s="4" t="s">
        <v>22</v>
      </c>
      <c r="E161" s="15" t="s">
        <v>347</v>
      </c>
      <c r="F161" s="4" t="s">
        <v>334</v>
      </c>
      <c r="G161" s="16">
        <v>5000</v>
      </c>
      <c r="H161" s="6">
        <f t="shared" ref="H161:H175" si="13">G161*2.87%</f>
        <v>143.5</v>
      </c>
      <c r="I161" s="6">
        <f t="shared" ref="I161:I175" si="14">G161*3.04%</f>
        <v>152</v>
      </c>
      <c r="J161" s="95"/>
      <c r="K161" s="95"/>
      <c r="L161" s="6">
        <f>G161-H161-I161</f>
        <v>4704.5</v>
      </c>
      <c r="M161" s="14">
        <v>42614</v>
      </c>
    </row>
    <row r="162" spans="1:13" x14ac:dyDescent="0.25">
      <c r="A162" s="2">
        <f t="shared" si="12"/>
        <v>8</v>
      </c>
      <c r="B162" s="12" t="s">
        <v>338</v>
      </c>
      <c r="C162" s="12" t="s">
        <v>339</v>
      </c>
      <c r="D162" s="25" t="s">
        <v>340</v>
      </c>
      <c r="E162" s="15" t="s">
        <v>347</v>
      </c>
      <c r="F162" s="15" t="s">
        <v>337</v>
      </c>
      <c r="G162" s="16">
        <v>28000</v>
      </c>
      <c r="H162" s="6">
        <f t="shared" si="13"/>
        <v>803.6</v>
      </c>
      <c r="I162" s="6">
        <f t="shared" si="14"/>
        <v>851.2</v>
      </c>
      <c r="J162" s="95"/>
      <c r="K162" s="95"/>
      <c r="L162" s="6">
        <f>G162-H162-I162</f>
        <v>26345.200000000001</v>
      </c>
      <c r="M162" s="24">
        <v>43132</v>
      </c>
    </row>
    <row r="163" spans="1:13" x14ac:dyDescent="0.25">
      <c r="A163" s="2">
        <f t="shared" si="12"/>
        <v>9</v>
      </c>
      <c r="B163" s="12" t="s">
        <v>341</v>
      </c>
      <c r="C163" s="12" t="s">
        <v>342</v>
      </c>
      <c r="D163" s="25" t="s">
        <v>343</v>
      </c>
      <c r="E163" s="15" t="s">
        <v>347</v>
      </c>
      <c r="F163" s="96" t="s">
        <v>316</v>
      </c>
      <c r="G163" s="16">
        <v>9835</v>
      </c>
      <c r="H163" s="6">
        <f t="shared" si="13"/>
        <v>282.2645</v>
      </c>
      <c r="I163" s="6">
        <f t="shared" si="14"/>
        <v>298.98399999999998</v>
      </c>
      <c r="J163" s="95"/>
      <c r="K163" s="95"/>
      <c r="L163" s="6">
        <f>G163-H163-I163</f>
        <v>9253.7515000000003</v>
      </c>
      <c r="M163" s="24">
        <v>43191</v>
      </c>
    </row>
    <row r="164" spans="1:13" x14ac:dyDescent="0.25">
      <c r="A164" s="2">
        <f t="shared" si="12"/>
        <v>10</v>
      </c>
      <c r="B164" s="12" t="s">
        <v>344</v>
      </c>
      <c r="C164" s="12" t="s">
        <v>345</v>
      </c>
      <c r="D164" s="25" t="s">
        <v>346</v>
      </c>
      <c r="E164" s="15" t="s">
        <v>347</v>
      </c>
      <c r="F164" s="96" t="s">
        <v>348</v>
      </c>
      <c r="G164" s="16">
        <v>5000</v>
      </c>
      <c r="H164" s="6">
        <f t="shared" si="13"/>
        <v>143.5</v>
      </c>
      <c r="I164" s="6">
        <f t="shared" si="14"/>
        <v>152</v>
      </c>
      <c r="J164" s="95"/>
      <c r="K164" s="95"/>
      <c r="L164" s="6">
        <f t="shared" ref="L164:L175" si="15">G164-H164-I164</f>
        <v>4704.5</v>
      </c>
      <c r="M164" s="24">
        <v>43839</v>
      </c>
    </row>
    <row r="165" spans="1:13" x14ac:dyDescent="0.25">
      <c r="A165" s="2">
        <f t="shared" si="12"/>
        <v>11</v>
      </c>
      <c r="B165" s="12" t="s">
        <v>349</v>
      </c>
      <c r="C165" s="12" t="s">
        <v>350</v>
      </c>
      <c r="D165" s="25" t="s">
        <v>351</v>
      </c>
      <c r="E165" s="15" t="s">
        <v>347</v>
      </c>
      <c r="F165" s="96" t="s">
        <v>307</v>
      </c>
      <c r="G165" s="16">
        <v>30000</v>
      </c>
      <c r="H165" s="6">
        <f t="shared" si="13"/>
        <v>861</v>
      </c>
      <c r="I165" s="6">
        <f t="shared" si="14"/>
        <v>912</v>
      </c>
      <c r="J165" s="95"/>
      <c r="K165" s="95"/>
      <c r="L165" s="6">
        <f t="shared" si="15"/>
        <v>28227</v>
      </c>
      <c r="M165" s="24">
        <v>43841</v>
      </c>
    </row>
    <row r="166" spans="1:13" x14ac:dyDescent="0.25">
      <c r="A166" s="2">
        <f>A165+1</f>
        <v>12</v>
      </c>
      <c r="B166" s="12" t="s">
        <v>354</v>
      </c>
      <c r="C166" s="12" t="s">
        <v>355</v>
      </c>
      <c r="D166" s="25" t="s">
        <v>22</v>
      </c>
      <c r="E166" s="15" t="s">
        <v>347</v>
      </c>
      <c r="F166" s="96" t="s">
        <v>356</v>
      </c>
      <c r="G166" s="16">
        <v>5000</v>
      </c>
      <c r="H166" s="6">
        <f t="shared" si="13"/>
        <v>143.5</v>
      </c>
      <c r="I166" s="6">
        <f t="shared" si="14"/>
        <v>152</v>
      </c>
      <c r="J166" s="95"/>
      <c r="K166" s="95"/>
      <c r="L166" s="6">
        <f t="shared" si="15"/>
        <v>4704.5</v>
      </c>
      <c r="M166" s="24">
        <v>44199</v>
      </c>
    </row>
    <row r="167" spans="1:13" ht="15.75" customHeight="1" x14ac:dyDescent="0.25">
      <c r="A167" s="2">
        <f>A166+1</f>
        <v>13</v>
      </c>
      <c r="B167" s="12" t="s">
        <v>357</v>
      </c>
      <c r="C167" s="97" t="s">
        <v>358</v>
      </c>
      <c r="D167" s="15" t="s">
        <v>359</v>
      </c>
      <c r="E167" s="15" t="s">
        <v>347</v>
      </c>
      <c r="F167" s="8" t="s">
        <v>360</v>
      </c>
      <c r="G167" s="16">
        <v>10000</v>
      </c>
      <c r="H167" s="6">
        <f t="shared" si="13"/>
        <v>287</v>
      </c>
      <c r="I167" s="6">
        <f t="shared" si="14"/>
        <v>304</v>
      </c>
      <c r="J167" s="95"/>
      <c r="K167" s="95"/>
      <c r="L167" s="6">
        <f t="shared" si="15"/>
        <v>9409</v>
      </c>
      <c r="M167" s="24">
        <v>44203</v>
      </c>
    </row>
    <row r="168" spans="1:13" ht="16.5" customHeight="1" x14ac:dyDescent="0.25">
      <c r="A168" s="2">
        <f t="shared" si="12"/>
        <v>14</v>
      </c>
      <c r="B168" s="97" t="s">
        <v>361</v>
      </c>
      <c r="C168" s="97" t="s">
        <v>174</v>
      </c>
      <c r="D168" s="15" t="s">
        <v>22</v>
      </c>
      <c r="E168" s="15" t="s">
        <v>347</v>
      </c>
      <c r="F168" s="15" t="s">
        <v>352</v>
      </c>
      <c r="G168" s="16">
        <v>5000</v>
      </c>
      <c r="H168" s="6">
        <f t="shared" si="13"/>
        <v>143.5</v>
      </c>
      <c r="I168" s="6">
        <f t="shared" si="14"/>
        <v>152</v>
      </c>
      <c r="J168" s="95"/>
      <c r="K168" s="95"/>
      <c r="L168" s="6">
        <f t="shared" si="15"/>
        <v>4704.5</v>
      </c>
      <c r="M168" s="24">
        <v>44440</v>
      </c>
    </row>
    <row r="169" spans="1:13" ht="18.75" customHeight="1" x14ac:dyDescent="0.25">
      <c r="A169" s="2">
        <f t="shared" si="12"/>
        <v>15</v>
      </c>
      <c r="B169" s="97" t="s">
        <v>362</v>
      </c>
      <c r="C169" s="97" t="s">
        <v>363</v>
      </c>
      <c r="D169" s="15" t="s">
        <v>22</v>
      </c>
      <c r="E169" s="15" t="s">
        <v>347</v>
      </c>
      <c r="F169" s="15" t="s">
        <v>322</v>
      </c>
      <c r="G169" s="16">
        <v>5000</v>
      </c>
      <c r="H169" s="6">
        <f t="shared" si="13"/>
        <v>143.5</v>
      </c>
      <c r="I169" s="6">
        <f t="shared" si="14"/>
        <v>152</v>
      </c>
      <c r="J169" s="95"/>
      <c r="K169" s="95"/>
      <c r="L169" s="6">
        <f t="shared" si="15"/>
        <v>4704.5</v>
      </c>
      <c r="M169" s="24"/>
    </row>
    <row r="170" spans="1:13" ht="18" customHeight="1" x14ac:dyDescent="0.25">
      <c r="A170" s="2">
        <f t="shared" si="12"/>
        <v>16</v>
      </c>
      <c r="B170" s="97" t="s">
        <v>517</v>
      </c>
      <c r="C170" s="97" t="s">
        <v>518</v>
      </c>
      <c r="D170" s="15" t="s">
        <v>22</v>
      </c>
      <c r="E170" s="15" t="s">
        <v>347</v>
      </c>
      <c r="F170" s="15" t="s">
        <v>519</v>
      </c>
      <c r="G170" s="46">
        <v>5000</v>
      </c>
      <c r="H170" s="11">
        <f t="shared" si="13"/>
        <v>143.5</v>
      </c>
      <c r="I170" s="11">
        <f t="shared" si="14"/>
        <v>152</v>
      </c>
      <c r="J170" s="98"/>
      <c r="K170" s="98"/>
      <c r="L170" s="11">
        <f t="shared" si="15"/>
        <v>4704.5</v>
      </c>
      <c r="M170" s="24">
        <v>44682</v>
      </c>
    </row>
    <row r="171" spans="1:13" x14ac:dyDescent="0.25">
      <c r="A171" s="2">
        <f t="shared" si="12"/>
        <v>17</v>
      </c>
      <c r="B171" s="97" t="s">
        <v>561</v>
      </c>
      <c r="C171" s="97" t="s">
        <v>562</v>
      </c>
      <c r="D171" s="15" t="s">
        <v>563</v>
      </c>
      <c r="E171" s="15" t="s">
        <v>347</v>
      </c>
      <c r="F171" s="15" t="s">
        <v>564</v>
      </c>
      <c r="G171" s="46">
        <v>5000</v>
      </c>
      <c r="H171" s="11">
        <f t="shared" si="13"/>
        <v>143.5</v>
      </c>
      <c r="I171" s="11">
        <f t="shared" si="14"/>
        <v>152</v>
      </c>
      <c r="J171" s="98"/>
      <c r="K171" s="98"/>
      <c r="L171" s="11">
        <f t="shared" si="15"/>
        <v>4704.5</v>
      </c>
      <c r="M171" s="24">
        <v>44986</v>
      </c>
    </row>
    <row r="172" spans="1:13" x14ac:dyDescent="0.25">
      <c r="A172" s="2">
        <f t="shared" si="12"/>
        <v>18</v>
      </c>
      <c r="B172" s="97" t="s">
        <v>571</v>
      </c>
      <c r="C172" s="97" t="s">
        <v>217</v>
      </c>
      <c r="D172" s="15" t="s">
        <v>563</v>
      </c>
      <c r="E172" s="15" t="s">
        <v>347</v>
      </c>
      <c r="F172" s="15" t="s">
        <v>572</v>
      </c>
      <c r="G172" s="46">
        <v>5000</v>
      </c>
      <c r="H172" s="11">
        <f t="shared" si="13"/>
        <v>143.5</v>
      </c>
      <c r="I172" s="11">
        <f t="shared" si="14"/>
        <v>152</v>
      </c>
      <c r="J172" s="98"/>
      <c r="K172" s="98"/>
      <c r="L172" s="11">
        <f t="shared" si="15"/>
        <v>4704.5</v>
      </c>
      <c r="M172" s="24">
        <v>45017</v>
      </c>
    </row>
    <row r="173" spans="1:13" x14ac:dyDescent="0.25">
      <c r="A173" s="2">
        <f t="shared" si="12"/>
        <v>19</v>
      </c>
      <c r="B173" s="97" t="s">
        <v>596</v>
      </c>
      <c r="C173" s="97" t="s">
        <v>597</v>
      </c>
      <c r="D173" s="15" t="s">
        <v>22</v>
      </c>
      <c r="E173" s="15" t="s">
        <v>347</v>
      </c>
      <c r="F173" s="15" t="s">
        <v>598</v>
      </c>
      <c r="G173" s="46">
        <v>5000</v>
      </c>
      <c r="H173" s="11">
        <f t="shared" si="13"/>
        <v>143.5</v>
      </c>
      <c r="I173" s="11">
        <f t="shared" si="14"/>
        <v>152</v>
      </c>
      <c r="J173" s="98"/>
      <c r="K173" s="98"/>
      <c r="L173" s="11">
        <f t="shared" si="15"/>
        <v>4704.5</v>
      </c>
      <c r="M173" s="24">
        <v>45449</v>
      </c>
    </row>
    <row r="174" spans="1:13" x14ac:dyDescent="0.25">
      <c r="A174" s="2">
        <f>A173+1</f>
        <v>20</v>
      </c>
      <c r="B174" s="97" t="s">
        <v>632</v>
      </c>
      <c r="C174" s="97" t="s">
        <v>633</v>
      </c>
      <c r="D174" s="15" t="s">
        <v>315</v>
      </c>
      <c r="E174" s="15" t="s">
        <v>347</v>
      </c>
      <c r="F174" s="15" t="s">
        <v>307</v>
      </c>
      <c r="G174" s="46">
        <v>10000</v>
      </c>
      <c r="H174" s="11">
        <f t="shared" si="13"/>
        <v>287</v>
      </c>
      <c r="I174" s="11">
        <f t="shared" si="14"/>
        <v>304</v>
      </c>
      <c r="J174" s="98"/>
      <c r="K174" s="98"/>
      <c r="L174" s="11">
        <f t="shared" si="15"/>
        <v>9409</v>
      </c>
      <c r="M174" s="24">
        <v>45660</v>
      </c>
    </row>
    <row r="175" spans="1:13" x14ac:dyDescent="0.25">
      <c r="A175" s="2">
        <f>A174+1</f>
        <v>21</v>
      </c>
      <c r="B175" s="97" t="s">
        <v>646</v>
      </c>
      <c r="C175" s="97" t="s">
        <v>647</v>
      </c>
      <c r="D175" s="15" t="s">
        <v>648</v>
      </c>
      <c r="E175" s="15" t="s">
        <v>347</v>
      </c>
      <c r="F175" s="15" t="s">
        <v>634</v>
      </c>
      <c r="G175" s="46">
        <v>10000</v>
      </c>
      <c r="H175" s="11">
        <f t="shared" si="13"/>
        <v>287</v>
      </c>
      <c r="I175" s="11">
        <f t="shared" si="14"/>
        <v>304</v>
      </c>
      <c r="J175" s="98"/>
      <c r="K175" s="98"/>
      <c r="L175" s="11">
        <f t="shared" si="15"/>
        <v>9409</v>
      </c>
      <c r="M175" s="24">
        <v>45717</v>
      </c>
    </row>
    <row r="176" spans="1:13" x14ac:dyDescent="0.25">
      <c r="A176" s="124"/>
      <c r="B176" s="85" t="s">
        <v>364</v>
      </c>
      <c r="C176" s="85" t="s">
        <v>249</v>
      </c>
      <c r="D176" s="4"/>
      <c r="E176" s="4"/>
      <c r="F176" s="4"/>
      <c r="G176" s="86">
        <f>SUM(G155:G175)</f>
        <v>172835</v>
      </c>
      <c r="H176" s="86">
        <f>SUM(H155:H175)</f>
        <v>4960.3644999999997</v>
      </c>
      <c r="I176" s="86">
        <f>SUM(I155:I175)</f>
        <v>5254.1840000000002</v>
      </c>
      <c r="J176" s="86">
        <f>SUM(J155:J174)</f>
        <v>0</v>
      </c>
      <c r="K176" s="86">
        <f>SUM(K155:K174)</f>
        <v>0</v>
      </c>
      <c r="L176" s="86">
        <f>SUM(L155:L175)</f>
        <v>162620.4515</v>
      </c>
      <c r="M176" s="4"/>
    </row>
    <row r="177" spans="1:13" x14ac:dyDescent="0.25">
      <c r="B177" s="88"/>
      <c r="C177" s="88"/>
      <c r="D177" s="68"/>
      <c r="E177" s="68"/>
      <c r="F177" s="68"/>
      <c r="G177" s="89"/>
      <c r="H177" s="89"/>
      <c r="I177" s="89"/>
      <c r="J177" s="90"/>
      <c r="K177" s="90"/>
      <c r="L177" s="89"/>
      <c r="M177" s="68"/>
    </row>
    <row r="178" spans="1:13" x14ac:dyDescent="0.25">
      <c r="B178" s="91"/>
      <c r="C178" s="91"/>
      <c r="D178" s="92"/>
      <c r="E178" s="92"/>
      <c r="F178" s="92"/>
      <c r="G178" s="93"/>
      <c r="H178" s="68"/>
      <c r="I178" s="68"/>
      <c r="J178" s="68"/>
      <c r="K178" s="68"/>
      <c r="L178" s="69"/>
      <c r="M178" s="69"/>
    </row>
    <row r="179" spans="1:13" ht="15.75" thickBot="1" x14ac:dyDescent="0.3">
      <c r="B179" s="70"/>
      <c r="C179" s="71" t="s">
        <v>250</v>
      </c>
      <c r="D179" s="1"/>
      <c r="E179" s="144"/>
      <c r="F179" s="73" t="s">
        <v>592</v>
      </c>
      <c r="G179" s="73"/>
      <c r="H179" s="43"/>
      <c r="I179" s="142"/>
      <c r="K179" s="68"/>
      <c r="L179" s="69"/>
      <c r="M179" s="69"/>
    </row>
    <row r="180" spans="1:13" x14ac:dyDescent="0.25">
      <c r="B180" s="152" t="s">
        <v>601</v>
      </c>
      <c r="C180" s="152"/>
      <c r="D180" s="1"/>
      <c r="E180" s="144"/>
      <c r="F180" s="144" t="s">
        <v>602</v>
      </c>
      <c r="G180" s="144"/>
      <c r="H180" s="43"/>
      <c r="I180" s="68"/>
      <c r="J180" s="68"/>
      <c r="K180" s="68"/>
      <c r="L180" s="69"/>
      <c r="M180" s="69"/>
    </row>
    <row r="181" spans="1:13" x14ac:dyDescent="0.25">
      <c r="B181" s="144"/>
      <c r="C181" s="144"/>
      <c r="D181" s="1"/>
      <c r="E181" s="144"/>
      <c r="F181" s="144"/>
      <c r="G181" s="144"/>
      <c r="H181" s="43"/>
      <c r="I181" s="68"/>
      <c r="J181" s="68"/>
      <c r="K181" s="68"/>
      <c r="L181" s="69"/>
      <c r="M181" s="69"/>
    </row>
    <row r="182" spans="1:13" x14ac:dyDescent="0.25">
      <c r="B182" s="144"/>
      <c r="C182" s="144"/>
      <c r="D182" s="1"/>
      <c r="E182" s="144"/>
      <c r="F182" s="144"/>
      <c r="G182" s="144"/>
      <c r="H182" s="43"/>
      <c r="I182" s="68"/>
      <c r="J182" s="68"/>
      <c r="K182" s="68"/>
      <c r="L182" s="69"/>
      <c r="M182" s="69"/>
    </row>
    <row r="183" spans="1:13" x14ac:dyDescent="0.25">
      <c r="B183" s="151" t="s">
        <v>1</v>
      </c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69"/>
    </row>
    <row r="184" spans="1:13" x14ac:dyDescent="0.25">
      <c r="B184" s="151" t="s">
        <v>365</v>
      </c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69"/>
    </row>
    <row r="185" spans="1:13" x14ac:dyDescent="0.25">
      <c r="B185" s="151" t="s">
        <v>2</v>
      </c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69"/>
    </row>
    <row r="186" spans="1:13" x14ac:dyDescent="0.25">
      <c r="B186" s="151" t="s">
        <v>251</v>
      </c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69"/>
    </row>
    <row r="187" spans="1:13" x14ac:dyDescent="0.25"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69"/>
    </row>
    <row r="188" spans="1:13" x14ac:dyDescent="0.25">
      <c r="B188" s="48" t="s">
        <v>657</v>
      </c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</row>
    <row r="189" spans="1:13" x14ac:dyDescent="0.25">
      <c r="B189" s="48" t="s">
        <v>366</v>
      </c>
      <c r="C189" s="48"/>
      <c r="D189" s="77"/>
      <c r="E189" s="77"/>
      <c r="F189" s="77"/>
      <c r="G189" s="79"/>
      <c r="H189" s="79" t="s">
        <v>11</v>
      </c>
      <c r="I189" s="79" t="s">
        <v>12</v>
      </c>
      <c r="J189" s="79" t="s">
        <v>13</v>
      </c>
      <c r="K189" s="51" t="s">
        <v>560</v>
      </c>
      <c r="L189" s="79">
        <v>0</v>
      </c>
      <c r="M189" s="50"/>
    </row>
    <row r="190" spans="1:13" x14ac:dyDescent="0.25">
      <c r="B190" s="48" t="s">
        <v>5</v>
      </c>
      <c r="C190" s="48" t="s">
        <v>6</v>
      </c>
      <c r="D190" s="48" t="s">
        <v>7</v>
      </c>
      <c r="E190" s="48" t="s">
        <v>8</v>
      </c>
      <c r="F190" s="48" t="s">
        <v>9</v>
      </c>
      <c r="G190" s="48" t="s">
        <v>10</v>
      </c>
      <c r="H190" s="48" t="s">
        <v>314</v>
      </c>
      <c r="I190" s="48"/>
      <c r="J190" s="48"/>
      <c r="K190" s="99"/>
      <c r="L190" s="48" t="s">
        <v>14</v>
      </c>
      <c r="M190" s="54" t="s">
        <v>15</v>
      </c>
    </row>
    <row r="191" spans="1:13" x14ac:dyDescent="0.25">
      <c r="A191" s="2">
        <v>1</v>
      </c>
      <c r="B191" s="96" t="s">
        <v>367</v>
      </c>
      <c r="C191" s="96" t="s">
        <v>368</v>
      </c>
      <c r="D191" s="96" t="s">
        <v>22</v>
      </c>
      <c r="E191" s="15" t="s">
        <v>434</v>
      </c>
      <c r="F191" s="96" t="s">
        <v>369</v>
      </c>
      <c r="G191" s="100">
        <v>5000</v>
      </c>
      <c r="H191" s="100">
        <v>143.5</v>
      </c>
      <c r="I191" s="100">
        <v>152</v>
      </c>
      <c r="J191" s="101"/>
      <c r="K191" s="100"/>
      <c r="L191" s="100">
        <v>4704.5</v>
      </c>
      <c r="M191" s="102">
        <v>39258</v>
      </c>
    </row>
    <row r="192" spans="1:13" x14ac:dyDescent="0.25">
      <c r="A192" s="2">
        <f>A191+1</f>
        <v>2</v>
      </c>
      <c r="B192" s="4" t="s">
        <v>223</v>
      </c>
      <c r="C192" s="4" t="s">
        <v>370</v>
      </c>
      <c r="D192" s="4" t="s">
        <v>22</v>
      </c>
      <c r="E192" s="15" t="s">
        <v>434</v>
      </c>
      <c r="F192" s="4" t="s">
        <v>371</v>
      </c>
      <c r="G192" s="13">
        <v>5000</v>
      </c>
      <c r="H192" s="13">
        <v>143.5</v>
      </c>
      <c r="I192" s="13">
        <v>152</v>
      </c>
      <c r="J192" s="30"/>
      <c r="K192" s="13"/>
      <c r="L192" s="13">
        <v>4704.5</v>
      </c>
      <c r="M192" s="14">
        <v>39387</v>
      </c>
    </row>
    <row r="193" spans="1:13" x14ac:dyDescent="0.25">
      <c r="A193" s="2">
        <f t="shared" ref="A193:A226" si="16">A192+1</f>
        <v>3</v>
      </c>
      <c r="B193" s="4" t="s">
        <v>35</v>
      </c>
      <c r="C193" s="4" t="s">
        <v>281</v>
      </c>
      <c r="D193" s="4" t="s">
        <v>22</v>
      </c>
      <c r="E193" s="15" t="s">
        <v>434</v>
      </c>
      <c r="F193" s="4" t="s">
        <v>372</v>
      </c>
      <c r="G193" s="13">
        <v>5000</v>
      </c>
      <c r="H193" s="13">
        <v>143.5</v>
      </c>
      <c r="I193" s="13">
        <v>152</v>
      </c>
      <c r="J193" s="30"/>
      <c r="K193" s="13"/>
      <c r="L193" s="13">
        <v>4704.5</v>
      </c>
      <c r="M193" s="14">
        <v>39479</v>
      </c>
    </row>
    <row r="194" spans="1:13" x14ac:dyDescent="0.25">
      <c r="A194" s="2">
        <f t="shared" si="16"/>
        <v>4</v>
      </c>
      <c r="B194" s="4" t="s">
        <v>373</v>
      </c>
      <c r="C194" s="4" t="s">
        <v>374</v>
      </c>
      <c r="D194" s="4" t="s">
        <v>22</v>
      </c>
      <c r="E194" s="15" t="s">
        <v>434</v>
      </c>
      <c r="F194" s="4" t="s">
        <v>375</v>
      </c>
      <c r="G194" s="13">
        <v>5000</v>
      </c>
      <c r="H194" s="13">
        <v>143.5</v>
      </c>
      <c r="I194" s="13">
        <v>152</v>
      </c>
      <c r="J194" s="30"/>
      <c r="K194" s="13"/>
      <c r="L194" s="13">
        <v>4704.5</v>
      </c>
      <c r="M194" s="14">
        <v>39492</v>
      </c>
    </row>
    <row r="195" spans="1:13" x14ac:dyDescent="0.25">
      <c r="A195" s="2">
        <f t="shared" si="16"/>
        <v>5</v>
      </c>
      <c r="B195" s="4" t="s">
        <v>376</v>
      </c>
      <c r="C195" s="4" t="s">
        <v>377</v>
      </c>
      <c r="D195" s="4" t="s">
        <v>30</v>
      </c>
      <c r="E195" s="15" t="s">
        <v>434</v>
      </c>
      <c r="F195" s="4" t="s">
        <v>378</v>
      </c>
      <c r="G195" s="13">
        <v>5000</v>
      </c>
      <c r="H195" s="13">
        <v>143.5</v>
      </c>
      <c r="I195" s="13">
        <v>152</v>
      </c>
      <c r="J195" s="30"/>
      <c r="K195" s="13"/>
      <c r="L195" s="13">
        <v>4704.5</v>
      </c>
      <c r="M195" s="14">
        <v>39722</v>
      </c>
    </row>
    <row r="196" spans="1:13" x14ac:dyDescent="0.25">
      <c r="A196" s="2">
        <f t="shared" si="16"/>
        <v>6</v>
      </c>
      <c r="B196" s="4" t="s">
        <v>626</v>
      </c>
      <c r="C196" s="4" t="s">
        <v>379</v>
      </c>
      <c r="D196" s="4" t="s">
        <v>380</v>
      </c>
      <c r="E196" s="15" t="s">
        <v>434</v>
      </c>
      <c r="F196" s="4" t="s">
        <v>369</v>
      </c>
      <c r="G196" s="6">
        <v>10000</v>
      </c>
      <c r="H196" s="6">
        <f>G196*2.87%</f>
        <v>287</v>
      </c>
      <c r="I196" s="6">
        <f>G196*3.04%</f>
        <v>304</v>
      </c>
      <c r="J196" s="95"/>
      <c r="K196" s="103"/>
      <c r="L196" s="6">
        <f>G196-H196-I196</f>
        <v>9409</v>
      </c>
      <c r="M196" s="7">
        <v>40028</v>
      </c>
    </row>
    <row r="197" spans="1:13" x14ac:dyDescent="0.25">
      <c r="A197" s="2">
        <f t="shared" si="16"/>
        <v>7</v>
      </c>
      <c r="B197" s="4" t="s">
        <v>382</v>
      </c>
      <c r="C197" s="4" t="s">
        <v>383</v>
      </c>
      <c r="D197" s="4" t="s">
        <v>384</v>
      </c>
      <c r="E197" s="15" t="s">
        <v>434</v>
      </c>
      <c r="F197" s="4" t="s">
        <v>381</v>
      </c>
      <c r="G197" s="13">
        <v>5000</v>
      </c>
      <c r="H197" s="13">
        <v>143.5</v>
      </c>
      <c r="I197" s="13">
        <v>152</v>
      </c>
      <c r="J197" s="30"/>
      <c r="K197" s="13"/>
      <c r="L197" s="13">
        <v>4704.5</v>
      </c>
      <c r="M197" s="14">
        <v>40210</v>
      </c>
    </row>
    <row r="198" spans="1:13" x14ac:dyDescent="0.25">
      <c r="A198" s="2">
        <f t="shared" si="16"/>
        <v>8</v>
      </c>
      <c r="B198" s="4" t="s">
        <v>385</v>
      </c>
      <c r="C198" s="4" t="s">
        <v>386</v>
      </c>
      <c r="D198" s="4" t="s">
        <v>22</v>
      </c>
      <c r="E198" s="15" t="s">
        <v>434</v>
      </c>
      <c r="F198" s="4" t="s">
        <v>387</v>
      </c>
      <c r="G198" s="13">
        <v>5000</v>
      </c>
      <c r="H198" s="13">
        <v>143.5</v>
      </c>
      <c r="I198" s="13">
        <v>152</v>
      </c>
      <c r="J198" s="30"/>
      <c r="K198" s="13"/>
      <c r="L198" s="13">
        <v>4704.5</v>
      </c>
      <c r="M198" s="14">
        <v>40269</v>
      </c>
    </row>
    <row r="199" spans="1:13" x14ac:dyDescent="0.25">
      <c r="A199" s="2">
        <f t="shared" si="16"/>
        <v>9</v>
      </c>
      <c r="B199" s="4" t="s">
        <v>388</v>
      </c>
      <c r="C199" s="4" t="s">
        <v>389</v>
      </c>
      <c r="D199" s="4" t="s">
        <v>30</v>
      </c>
      <c r="E199" s="15" t="s">
        <v>434</v>
      </c>
      <c r="F199" s="4" t="s">
        <v>390</v>
      </c>
      <c r="G199" s="13">
        <v>5000</v>
      </c>
      <c r="H199" s="13">
        <v>143.5</v>
      </c>
      <c r="I199" s="13">
        <v>152</v>
      </c>
      <c r="J199" s="30"/>
      <c r="K199" s="37">
        <v>1512.45</v>
      </c>
      <c r="L199" s="13">
        <f>G199-H199-I199-K199</f>
        <v>3192.05</v>
      </c>
      <c r="M199" s="14">
        <v>41091</v>
      </c>
    </row>
    <row r="200" spans="1:13" x14ac:dyDescent="0.25">
      <c r="A200" s="2">
        <f t="shared" si="16"/>
        <v>10</v>
      </c>
      <c r="B200" s="4" t="s">
        <v>391</v>
      </c>
      <c r="C200" s="4" t="s">
        <v>392</v>
      </c>
      <c r="D200" s="4" t="s">
        <v>30</v>
      </c>
      <c r="E200" s="15" t="s">
        <v>434</v>
      </c>
      <c r="F200" s="4" t="s">
        <v>393</v>
      </c>
      <c r="G200" s="13">
        <v>5000</v>
      </c>
      <c r="H200" s="13">
        <v>143.5</v>
      </c>
      <c r="I200" s="13">
        <v>152</v>
      </c>
      <c r="J200" s="30"/>
      <c r="K200" s="13"/>
      <c r="L200" s="13">
        <v>4704.5</v>
      </c>
      <c r="M200" s="14">
        <v>41122</v>
      </c>
    </row>
    <row r="201" spans="1:13" x14ac:dyDescent="0.25">
      <c r="A201" s="2">
        <f t="shared" si="16"/>
        <v>11</v>
      </c>
      <c r="B201" s="4" t="s">
        <v>394</v>
      </c>
      <c r="C201" s="4" t="s">
        <v>395</v>
      </c>
      <c r="D201" s="4" t="s">
        <v>396</v>
      </c>
      <c r="E201" s="15" t="s">
        <v>434</v>
      </c>
      <c r="F201" s="4" t="s">
        <v>397</v>
      </c>
      <c r="G201" s="16">
        <v>20400</v>
      </c>
      <c r="H201" s="6">
        <f>G201*2.87%</f>
        <v>585.48</v>
      </c>
      <c r="I201" s="6">
        <f>G201*3.04%</f>
        <v>620.16</v>
      </c>
      <c r="J201" s="95"/>
      <c r="K201" s="103">
        <v>0</v>
      </c>
      <c r="L201" s="6">
        <f>G201-H201-I201-K201</f>
        <v>19194.36</v>
      </c>
      <c r="M201" s="14">
        <v>41699</v>
      </c>
    </row>
    <row r="202" spans="1:13" x14ac:dyDescent="0.25">
      <c r="A202" s="2">
        <f t="shared" si="16"/>
        <v>12</v>
      </c>
      <c r="B202" s="4" t="s">
        <v>398</v>
      </c>
      <c r="C202" s="4" t="s">
        <v>399</v>
      </c>
      <c r="D202" s="4" t="s">
        <v>30</v>
      </c>
      <c r="E202" s="15" t="s">
        <v>434</v>
      </c>
      <c r="F202" s="4" t="s">
        <v>381</v>
      </c>
      <c r="G202" s="13">
        <v>5000</v>
      </c>
      <c r="H202" s="13">
        <v>143.5</v>
      </c>
      <c r="I202" s="13">
        <v>152</v>
      </c>
      <c r="J202" s="30"/>
      <c r="K202" s="13"/>
      <c r="L202" s="13">
        <v>4704.5</v>
      </c>
      <c r="M202" s="14">
        <v>41699</v>
      </c>
    </row>
    <row r="203" spans="1:13" x14ac:dyDescent="0.25">
      <c r="A203" s="2">
        <f t="shared" si="16"/>
        <v>13</v>
      </c>
      <c r="B203" s="4" t="s">
        <v>400</v>
      </c>
      <c r="C203" s="4" t="s">
        <v>401</v>
      </c>
      <c r="D203" s="4" t="s">
        <v>402</v>
      </c>
      <c r="E203" s="15" t="s">
        <v>434</v>
      </c>
      <c r="F203" s="5" t="s">
        <v>403</v>
      </c>
      <c r="G203" s="13">
        <v>7750</v>
      </c>
      <c r="H203" s="13">
        <v>222.42500000000001</v>
      </c>
      <c r="I203" s="13">
        <v>235.6</v>
      </c>
      <c r="J203" s="30"/>
      <c r="K203" s="13"/>
      <c r="L203" s="13">
        <v>7291.9749999999995</v>
      </c>
      <c r="M203" s="14">
        <v>41913</v>
      </c>
    </row>
    <row r="204" spans="1:13" x14ac:dyDescent="0.25">
      <c r="A204" s="2">
        <f t="shared" si="16"/>
        <v>14</v>
      </c>
      <c r="B204" s="5" t="s">
        <v>404</v>
      </c>
      <c r="C204" s="5" t="s">
        <v>405</v>
      </c>
      <c r="D204" s="4" t="s">
        <v>115</v>
      </c>
      <c r="E204" s="15" t="s">
        <v>434</v>
      </c>
      <c r="F204" s="4" t="s">
        <v>406</v>
      </c>
      <c r="G204" s="13">
        <v>5000</v>
      </c>
      <c r="H204" s="13">
        <v>143.5</v>
      </c>
      <c r="I204" s="13">
        <v>152</v>
      </c>
      <c r="J204" s="30"/>
      <c r="K204" s="13"/>
      <c r="L204" s="13">
        <v>4704.5</v>
      </c>
      <c r="M204" s="21">
        <v>42644</v>
      </c>
    </row>
    <row r="205" spans="1:13" x14ac:dyDescent="0.25">
      <c r="A205" s="2">
        <f t="shared" si="16"/>
        <v>15</v>
      </c>
      <c r="B205" s="5" t="s">
        <v>407</v>
      </c>
      <c r="C205" s="5" t="s">
        <v>408</v>
      </c>
      <c r="D205" s="4" t="s">
        <v>409</v>
      </c>
      <c r="E205" s="15" t="s">
        <v>434</v>
      </c>
      <c r="F205" s="4" t="s">
        <v>410</v>
      </c>
      <c r="G205" s="13">
        <v>5000</v>
      </c>
      <c r="H205" s="13">
        <v>143.5</v>
      </c>
      <c r="I205" s="13">
        <v>152</v>
      </c>
      <c r="J205" s="30"/>
      <c r="K205" s="13"/>
      <c r="L205" s="13">
        <v>4704.5</v>
      </c>
      <c r="M205" s="21">
        <v>42705</v>
      </c>
    </row>
    <row r="206" spans="1:13" x14ac:dyDescent="0.25">
      <c r="A206" s="2">
        <f t="shared" si="16"/>
        <v>16</v>
      </c>
      <c r="B206" s="5" t="s">
        <v>411</v>
      </c>
      <c r="C206" s="5" t="s">
        <v>412</v>
      </c>
      <c r="D206" s="4" t="s">
        <v>30</v>
      </c>
      <c r="E206" s="15" t="s">
        <v>434</v>
      </c>
      <c r="F206" s="4" t="s">
        <v>413</v>
      </c>
      <c r="G206" s="13">
        <v>5000</v>
      </c>
      <c r="H206" s="13">
        <v>143.5</v>
      </c>
      <c r="I206" s="13">
        <v>152</v>
      </c>
      <c r="J206" s="30"/>
      <c r="K206" s="13"/>
      <c r="L206" s="13">
        <v>4704.5</v>
      </c>
      <c r="M206" s="21">
        <v>42309</v>
      </c>
    </row>
    <row r="207" spans="1:13" x14ac:dyDescent="0.25">
      <c r="A207" s="2">
        <f t="shared" si="16"/>
        <v>17</v>
      </c>
      <c r="B207" s="12" t="s">
        <v>414</v>
      </c>
      <c r="C207" s="12" t="s">
        <v>415</v>
      </c>
      <c r="D207" s="15" t="s">
        <v>22</v>
      </c>
      <c r="E207" s="15" t="s">
        <v>434</v>
      </c>
      <c r="F207" s="15" t="s">
        <v>416</v>
      </c>
      <c r="G207" s="16">
        <v>5000</v>
      </c>
      <c r="H207" s="6">
        <f t="shared" ref="H207:H226" si="17">G207*2.87%</f>
        <v>143.5</v>
      </c>
      <c r="I207" s="6">
        <f t="shared" ref="I207:I226" si="18">G207*3.04%</f>
        <v>152</v>
      </c>
      <c r="J207" s="95"/>
      <c r="K207" s="103"/>
      <c r="L207" s="6">
        <f t="shared" ref="L207:L213" si="19">G207-H207-I207</f>
        <v>4704.5</v>
      </c>
      <c r="M207" s="24">
        <v>42948</v>
      </c>
    </row>
    <row r="208" spans="1:13" x14ac:dyDescent="0.25">
      <c r="A208" s="2">
        <f t="shared" si="16"/>
        <v>18</v>
      </c>
      <c r="B208" s="12" t="s">
        <v>417</v>
      </c>
      <c r="C208" s="12" t="s">
        <v>418</v>
      </c>
      <c r="D208" s="25" t="s">
        <v>298</v>
      </c>
      <c r="E208" s="15" t="s">
        <v>434</v>
      </c>
      <c r="F208" s="5" t="s">
        <v>397</v>
      </c>
      <c r="G208" s="16">
        <v>5000</v>
      </c>
      <c r="H208" s="6">
        <f t="shared" si="17"/>
        <v>143.5</v>
      </c>
      <c r="I208" s="6">
        <f t="shared" si="18"/>
        <v>152</v>
      </c>
      <c r="J208" s="95"/>
      <c r="K208" s="103"/>
      <c r="L208" s="6">
        <f t="shared" si="19"/>
        <v>4704.5</v>
      </c>
      <c r="M208" s="24">
        <v>43040</v>
      </c>
    </row>
    <row r="209" spans="1:651" x14ac:dyDescent="0.25">
      <c r="A209" s="2">
        <f t="shared" si="16"/>
        <v>19</v>
      </c>
      <c r="B209" s="12" t="s">
        <v>419</v>
      </c>
      <c r="C209" s="12" t="s">
        <v>420</v>
      </c>
      <c r="D209" s="25" t="s">
        <v>22</v>
      </c>
      <c r="E209" s="15" t="s">
        <v>434</v>
      </c>
      <c r="F209" s="5" t="s">
        <v>397</v>
      </c>
      <c r="G209" s="16">
        <v>5000</v>
      </c>
      <c r="H209" s="6">
        <f t="shared" si="17"/>
        <v>143.5</v>
      </c>
      <c r="I209" s="6">
        <f t="shared" si="18"/>
        <v>152</v>
      </c>
      <c r="J209" s="95"/>
      <c r="K209" s="103"/>
      <c r="L209" s="6">
        <f t="shared" si="19"/>
        <v>4704.5</v>
      </c>
      <c r="M209" s="24">
        <v>43040</v>
      </c>
    </row>
    <row r="210" spans="1:651" x14ac:dyDescent="0.25">
      <c r="A210" s="2">
        <f t="shared" si="16"/>
        <v>20</v>
      </c>
      <c r="B210" s="12" t="s">
        <v>421</v>
      </c>
      <c r="C210" s="12" t="s">
        <v>422</v>
      </c>
      <c r="D210" s="25" t="s">
        <v>137</v>
      </c>
      <c r="E210" s="15" t="s">
        <v>434</v>
      </c>
      <c r="F210" s="25" t="s">
        <v>423</v>
      </c>
      <c r="G210" s="16">
        <v>7000</v>
      </c>
      <c r="H210" s="6">
        <f t="shared" si="17"/>
        <v>200.9</v>
      </c>
      <c r="I210" s="6">
        <f t="shared" si="18"/>
        <v>212.8</v>
      </c>
      <c r="J210" s="95"/>
      <c r="K210" s="103"/>
      <c r="L210" s="6">
        <f>G210-H210-I210</f>
        <v>6586.3</v>
      </c>
      <c r="M210" s="24">
        <v>43160</v>
      </c>
    </row>
    <row r="211" spans="1:651" x14ac:dyDescent="0.25">
      <c r="A211" s="2">
        <f t="shared" si="16"/>
        <v>21</v>
      </c>
      <c r="B211" s="12" t="s">
        <v>424</v>
      </c>
      <c r="C211" s="12" t="s">
        <v>425</v>
      </c>
      <c r="D211" s="25" t="s">
        <v>47</v>
      </c>
      <c r="E211" s="15" t="s">
        <v>434</v>
      </c>
      <c r="F211" s="25" t="s">
        <v>426</v>
      </c>
      <c r="G211" s="16">
        <v>5000</v>
      </c>
      <c r="H211" s="6">
        <f t="shared" si="17"/>
        <v>143.5</v>
      </c>
      <c r="I211" s="6">
        <f t="shared" si="18"/>
        <v>152</v>
      </c>
      <c r="J211" s="95"/>
      <c r="K211" s="103"/>
      <c r="L211" s="6">
        <f t="shared" si="19"/>
        <v>4704.5</v>
      </c>
      <c r="M211" s="24">
        <v>43770</v>
      </c>
    </row>
    <row r="212" spans="1:651" x14ac:dyDescent="0.25">
      <c r="A212" s="2">
        <f t="shared" si="16"/>
        <v>22</v>
      </c>
      <c r="B212" s="12" t="s">
        <v>427</v>
      </c>
      <c r="C212" s="12" t="s">
        <v>428</v>
      </c>
      <c r="D212" s="25" t="s">
        <v>115</v>
      </c>
      <c r="E212" s="15" t="s">
        <v>434</v>
      </c>
      <c r="F212" s="25" t="s">
        <v>426</v>
      </c>
      <c r="G212" s="16">
        <v>5000</v>
      </c>
      <c r="H212" s="6">
        <f t="shared" si="17"/>
        <v>143.5</v>
      </c>
      <c r="I212" s="6">
        <f t="shared" si="18"/>
        <v>152</v>
      </c>
      <c r="J212" s="95"/>
      <c r="K212" s="103"/>
      <c r="L212" s="6">
        <f t="shared" si="19"/>
        <v>4704.5</v>
      </c>
      <c r="M212" s="24">
        <v>43466</v>
      </c>
    </row>
    <row r="213" spans="1:651" x14ac:dyDescent="0.25">
      <c r="A213" s="2">
        <f t="shared" si="16"/>
        <v>23</v>
      </c>
      <c r="B213" s="12" t="s">
        <v>625</v>
      </c>
      <c r="C213" s="12" t="s">
        <v>429</v>
      </c>
      <c r="D213" s="25" t="s">
        <v>184</v>
      </c>
      <c r="E213" s="15" t="s">
        <v>434</v>
      </c>
      <c r="F213" s="25" t="s">
        <v>430</v>
      </c>
      <c r="G213" s="16">
        <v>11000</v>
      </c>
      <c r="H213" s="6">
        <f t="shared" si="17"/>
        <v>315.7</v>
      </c>
      <c r="I213" s="6">
        <f t="shared" si="18"/>
        <v>334.4</v>
      </c>
      <c r="J213" s="95"/>
      <c r="K213" s="103"/>
      <c r="L213" s="6">
        <f t="shared" si="19"/>
        <v>10349.9</v>
      </c>
      <c r="M213" s="24">
        <v>43497</v>
      </c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0"/>
      <c r="BI213" s="140"/>
      <c r="BJ213" s="140"/>
      <c r="BK213" s="140"/>
      <c r="BL213" s="140"/>
      <c r="BM213" s="140"/>
      <c r="BN213" s="140"/>
      <c r="BO213" s="140"/>
      <c r="BP213" s="140"/>
      <c r="BQ213" s="140"/>
      <c r="BR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CJ213" s="140"/>
      <c r="CK213" s="140"/>
      <c r="CL213" s="140"/>
      <c r="CM213" s="140"/>
      <c r="CN213" s="140"/>
      <c r="CO213" s="140"/>
      <c r="CP213" s="140"/>
      <c r="CQ213" s="140"/>
      <c r="CR213" s="140"/>
      <c r="CS213" s="140"/>
      <c r="CT213" s="140"/>
      <c r="CU213" s="140"/>
      <c r="CV213" s="140"/>
      <c r="CW213" s="140"/>
      <c r="CX213" s="140"/>
      <c r="CY213" s="140"/>
      <c r="CZ213" s="140"/>
      <c r="DA213" s="140"/>
      <c r="DB213" s="140"/>
      <c r="DC213" s="140"/>
      <c r="DD213" s="140"/>
      <c r="DE213" s="140"/>
      <c r="DF213" s="140"/>
      <c r="DG213" s="140"/>
      <c r="DH213" s="140"/>
      <c r="DI213" s="140"/>
      <c r="DJ213" s="140"/>
      <c r="DK213" s="140"/>
      <c r="DL213" s="140"/>
      <c r="DM213" s="140"/>
      <c r="DN213" s="140"/>
      <c r="DO213" s="140"/>
      <c r="DP213" s="140"/>
      <c r="DQ213" s="140"/>
      <c r="DR213" s="140"/>
      <c r="DS213" s="140"/>
      <c r="DT213" s="140"/>
      <c r="DU213" s="140"/>
      <c r="DV213" s="140"/>
      <c r="DW213" s="140"/>
      <c r="DX213" s="140"/>
      <c r="DY213" s="140"/>
      <c r="DZ213" s="140"/>
      <c r="EA213" s="140"/>
      <c r="EB213" s="140"/>
      <c r="EC213" s="140"/>
      <c r="ED213" s="140"/>
      <c r="EE213" s="140"/>
      <c r="EF213" s="140"/>
      <c r="EG213" s="140"/>
      <c r="EH213" s="140"/>
      <c r="EI213" s="140"/>
      <c r="EJ213" s="140"/>
      <c r="EK213" s="140"/>
      <c r="EL213" s="140"/>
      <c r="EM213" s="140"/>
      <c r="EN213" s="140"/>
      <c r="EO213" s="140"/>
      <c r="EP213" s="140"/>
      <c r="EQ213" s="140"/>
      <c r="ER213" s="140"/>
      <c r="ES213" s="140"/>
      <c r="ET213" s="140"/>
      <c r="EU213" s="140"/>
      <c r="EV213" s="140"/>
      <c r="EW213" s="140"/>
      <c r="EX213" s="140"/>
      <c r="EY213" s="140"/>
      <c r="EZ213" s="140"/>
      <c r="FA213" s="140"/>
      <c r="FB213" s="140"/>
      <c r="FC213" s="140"/>
      <c r="FD213" s="140"/>
      <c r="FE213" s="140"/>
      <c r="FF213" s="140"/>
      <c r="FG213" s="140"/>
      <c r="FH213" s="140"/>
      <c r="FI213" s="140"/>
      <c r="FJ213" s="140"/>
      <c r="FK213" s="140"/>
      <c r="FL213" s="140"/>
      <c r="FM213" s="140"/>
      <c r="FN213" s="140"/>
      <c r="FO213" s="140"/>
      <c r="FP213" s="140"/>
      <c r="FQ213" s="140"/>
      <c r="FR213" s="140"/>
      <c r="FS213" s="140"/>
      <c r="FT213" s="140"/>
      <c r="FU213" s="140"/>
      <c r="FV213" s="140"/>
      <c r="FW213" s="140"/>
      <c r="FX213" s="140"/>
      <c r="FY213" s="140"/>
      <c r="FZ213" s="140"/>
      <c r="GA213" s="140"/>
      <c r="GB213" s="140"/>
      <c r="GC213" s="140"/>
      <c r="GD213" s="140"/>
      <c r="GE213" s="140"/>
      <c r="GF213" s="140"/>
      <c r="GG213" s="140"/>
      <c r="GH213" s="140"/>
      <c r="GI213" s="140"/>
      <c r="GJ213" s="140"/>
      <c r="GK213" s="140"/>
      <c r="GL213" s="140"/>
      <c r="GM213" s="140"/>
      <c r="GN213" s="140"/>
      <c r="GO213" s="140"/>
      <c r="GP213" s="140"/>
      <c r="GQ213" s="140"/>
      <c r="GR213" s="140"/>
      <c r="GS213" s="140"/>
      <c r="GT213" s="140"/>
      <c r="GU213" s="140"/>
      <c r="GV213" s="140"/>
      <c r="GW213" s="140"/>
      <c r="GX213" s="140"/>
      <c r="GY213" s="140"/>
      <c r="GZ213" s="140"/>
      <c r="HA213" s="140"/>
      <c r="HB213" s="140"/>
      <c r="HC213" s="140"/>
      <c r="HD213" s="140"/>
      <c r="HE213" s="140"/>
      <c r="HF213" s="140"/>
      <c r="HG213" s="140"/>
      <c r="HH213" s="140"/>
      <c r="HI213" s="140"/>
      <c r="HJ213" s="140"/>
      <c r="HK213" s="140"/>
      <c r="HL213" s="140"/>
      <c r="HM213" s="140"/>
      <c r="HN213" s="140"/>
      <c r="HO213" s="140"/>
      <c r="HP213" s="140"/>
      <c r="HQ213" s="140"/>
      <c r="HR213" s="140"/>
      <c r="HS213" s="140"/>
      <c r="HT213" s="140"/>
      <c r="HU213" s="140"/>
      <c r="HV213" s="140"/>
      <c r="HW213" s="140"/>
      <c r="HX213" s="140"/>
      <c r="HY213" s="140"/>
      <c r="HZ213" s="140"/>
      <c r="IA213" s="140"/>
      <c r="IB213" s="140"/>
      <c r="IC213" s="140"/>
      <c r="ID213" s="140"/>
      <c r="IE213" s="140"/>
      <c r="IF213" s="140"/>
      <c r="IG213" s="140"/>
      <c r="IH213" s="140"/>
      <c r="II213" s="140"/>
      <c r="IJ213" s="140"/>
      <c r="IK213" s="140"/>
      <c r="IL213" s="140"/>
      <c r="IM213" s="140"/>
      <c r="IN213" s="140"/>
      <c r="IO213" s="140"/>
      <c r="IP213" s="140"/>
      <c r="IQ213" s="140"/>
      <c r="IR213" s="140"/>
      <c r="IS213" s="140"/>
      <c r="IT213" s="140"/>
      <c r="IU213" s="140"/>
      <c r="IV213" s="140"/>
      <c r="IW213" s="140"/>
      <c r="IX213" s="140"/>
      <c r="IY213" s="140"/>
      <c r="IZ213" s="140"/>
      <c r="JA213" s="140"/>
      <c r="JB213" s="140"/>
      <c r="JC213" s="140"/>
      <c r="JD213" s="140"/>
      <c r="JE213" s="140"/>
      <c r="JF213" s="140"/>
      <c r="JG213" s="140"/>
      <c r="JH213" s="140"/>
      <c r="JI213" s="140"/>
      <c r="JJ213" s="140"/>
      <c r="JK213" s="140"/>
      <c r="JL213" s="140"/>
      <c r="JM213" s="140"/>
      <c r="JN213" s="140"/>
      <c r="JO213" s="140"/>
      <c r="JP213" s="140"/>
      <c r="JQ213" s="140"/>
      <c r="JR213" s="140"/>
      <c r="JS213" s="140"/>
      <c r="JT213" s="140"/>
      <c r="JU213" s="140"/>
      <c r="JV213" s="140"/>
      <c r="JW213" s="140"/>
      <c r="JX213" s="140"/>
      <c r="JY213" s="140"/>
      <c r="JZ213" s="140"/>
      <c r="KA213" s="140"/>
      <c r="KB213" s="140"/>
      <c r="KC213" s="140"/>
      <c r="KD213" s="140"/>
      <c r="KE213" s="140"/>
      <c r="KF213" s="140"/>
      <c r="KG213" s="140"/>
      <c r="KH213" s="140"/>
      <c r="KI213" s="140"/>
      <c r="KJ213" s="140"/>
      <c r="KK213" s="140"/>
      <c r="KL213" s="140"/>
      <c r="KM213" s="140"/>
      <c r="KN213" s="140"/>
      <c r="KO213" s="140"/>
      <c r="KP213" s="140"/>
      <c r="KQ213" s="140"/>
      <c r="KR213" s="140"/>
      <c r="KS213" s="140"/>
      <c r="KT213" s="140"/>
      <c r="KU213" s="140"/>
      <c r="KV213" s="140"/>
      <c r="KW213" s="140"/>
      <c r="KX213" s="140"/>
      <c r="KY213" s="140"/>
      <c r="KZ213" s="140"/>
      <c r="LA213" s="140"/>
      <c r="LB213" s="140"/>
      <c r="LC213" s="140"/>
      <c r="LD213" s="140"/>
      <c r="LE213" s="140"/>
      <c r="LF213" s="140"/>
      <c r="LG213" s="140"/>
      <c r="LH213" s="140"/>
      <c r="LI213" s="140"/>
      <c r="LJ213" s="140"/>
      <c r="LK213" s="140"/>
      <c r="LL213" s="140"/>
      <c r="LM213" s="140"/>
      <c r="LN213" s="140"/>
      <c r="LO213" s="140"/>
      <c r="LP213" s="140"/>
      <c r="LQ213" s="140"/>
      <c r="LR213" s="140"/>
      <c r="LS213" s="140"/>
      <c r="LT213" s="140"/>
      <c r="LU213" s="140"/>
      <c r="LV213" s="140"/>
      <c r="LW213" s="140"/>
      <c r="LX213" s="140"/>
      <c r="LY213" s="140"/>
      <c r="LZ213" s="140"/>
      <c r="MA213" s="140"/>
      <c r="MB213" s="140"/>
      <c r="MC213" s="140"/>
      <c r="MD213" s="140"/>
      <c r="ME213" s="140"/>
      <c r="MF213" s="140"/>
      <c r="MG213" s="140"/>
      <c r="MH213" s="140"/>
      <c r="MI213" s="140"/>
      <c r="MJ213" s="140"/>
      <c r="MK213" s="140"/>
      <c r="ML213" s="140"/>
      <c r="MM213" s="140"/>
      <c r="MN213" s="140"/>
      <c r="MO213" s="140"/>
      <c r="MP213" s="140"/>
      <c r="MQ213" s="140"/>
      <c r="MR213" s="140"/>
      <c r="MS213" s="140"/>
      <c r="MT213" s="140"/>
      <c r="MU213" s="140"/>
      <c r="MV213" s="140"/>
      <c r="MW213" s="140"/>
      <c r="MX213" s="140"/>
      <c r="MY213" s="140"/>
      <c r="MZ213" s="140"/>
      <c r="NA213" s="140"/>
      <c r="NB213" s="140"/>
      <c r="NC213" s="140"/>
      <c r="ND213" s="140"/>
      <c r="NE213" s="140"/>
      <c r="NF213" s="140"/>
      <c r="NG213" s="140"/>
      <c r="NH213" s="140"/>
      <c r="NI213" s="140"/>
      <c r="NJ213" s="140"/>
      <c r="NK213" s="140"/>
      <c r="NL213" s="140"/>
      <c r="NM213" s="140"/>
      <c r="NN213" s="140"/>
      <c r="NO213" s="140"/>
      <c r="NP213" s="140"/>
      <c r="NQ213" s="140"/>
      <c r="NR213" s="140"/>
      <c r="NS213" s="140"/>
      <c r="NT213" s="140"/>
      <c r="NU213" s="140"/>
      <c r="NV213" s="140"/>
      <c r="NW213" s="140"/>
      <c r="NX213" s="140"/>
      <c r="NY213" s="140"/>
      <c r="NZ213" s="140"/>
      <c r="OA213" s="140"/>
      <c r="OB213" s="140"/>
      <c r="OC213" s="140"/>
      <c r="OD213" s="140"/>
      <c r="OE213" s="140"/>
      <c r="OF213" s="140"/>
      <c r="OG213" s="140"/>
      <c r="OH213" s="140"/>
      <c r="OI213" s="140"/>
      <c r="OJ213" s="140"/>
      <c r="OK213" s="140"/>
      <c r="OL213" s="140"/>
      <c r="OM213" s="140"/>
      <c r="ON213" s="140"/>
      <c r="OO213" s="140"/>
      <c r="OP213" s="140"/>
      <c r="OQ213" s="140"/>
      <c r="OR213" s="140"/>
      <c r="OS213" s="140"/>
      <c r="OT213" s="140"/>
      <c r="OU213" s="140"/>
      <c r="OV213" s="140"/>
      <c r="OW213" s="140"/>
      <c r="OX213" s="140"/>
      <c r="OY213" s="140"/>
      <c r="OZ213" s="140"/>
      <c r="PA213" s="140"/>
      <c r="PB213" s="140"/>
      <c r="PC213" s="140"/>
      <c r="PD213" s="140"/>
      <c r="PE213" s="140"/>
      <c r="PF213" s="140"/>
      <c r="PG213" s="140"/>
      <c r="PH213" s="140"/>
      <c r="PI213" s="140"/>
      <c r="PJ213" s="140"/>
      <c r="PK213" s="140"/>
      <c r="PL213" s="140"/>
      <c r="PM213" s="140"/>
      <c r="PN213" s="140"/>
      <c r="PO213" s="140"/>
      <c r="PP213" s="140"/>
      <c r="PQ213" s="140"/>
      <c r="PR213" s="140"/>
      <c r="PS213" s="140"/>
      <c r="PT213" s="140"/>
      <c r="PU213" s="140"/>
      <c r="PV213" s="140"/>
      <c r="PW213" s="140"/>
      <c r="PX213" s="140"/>
      <c r="PY213" s="140"/>
      <c r="PZ213" s="140"/>
      <c r="QA213" s="140"/>
      <c r="QB213" s="140"/>
      <c r="QC213" s="140"/>
      <c r="QD213" s="140"/>
      <c r="QE213" s="140"/>
      <c r="QF213" s="140"/>
      <c r="QG213" s="140"/>
      <c r="QH213" s="140"/>
      <c r="QI213" s="140"/>
      <c r="QJ213" s="140"/>
      <c r="QK213" s="140"/>
      <c r="QL213" s="140"/>
      <c r="QM213" s="140"/>
      <c r="QN213" s="140"/>
      <c r="QO213" s="140"/>
      <c r="QP213" s="140"/>
      <c r="QQ213" s="140"/>
      <c r="QR213" s="140"/>
      <c r="QS213" s="140"/>
      <c r="QT213" s="140"/>
      <c r="QU213" s="140"/>
      <c r="QV213" s="140"/>
      <c r="QW213" s="140"/>
      <c r="QX213" s="140"/>
      <c r="QY213" s="140"/>
      <c r="QZ213" s="140"/>
      <c r="RA213" s="140"/>
      <c r="RB213" s="140"/>
      <c r="RC213" s="140"/>
      <c r="RD213" s="140"/>
      <c r="RE213" s="140"/>
      <c r="RF213" s="140"/>
      <c r="RG213" s="140"/>
      <c r="RH213" s="140"/>
      <c r="RI213" s="140"/>
      <c r="RJ213" s="140"/>
      <c r="RK213" s="140"/>
      <c r="RL213" s="140"/>
      <c r="RM213" s="140"/>
      <c r="RN213" s="140"/>
      <c r="RO213" s="140"/>
      <c r="RP213" s="140"/>
      <c r="RQ213" s="140"/>
      <c r="RR213" s="140"/>
      <c r="RS213" s="140"/>
      <c r="RT213" s="140"/>
      <c r="RU213" s="140"/>
      <c r="RV213" s="140"/>
      <c r="RW213" s="140"/>
      <c r="RX213" s="140"/>
      <c r="RY213" s="140"/>
      <c r="RZ213" s="140"/>
      <c r="SA213" s="140"/>
      <c r="SB213" s="140"/>
      <c r="SC213" s="140"/>
      <c r="SD213" s="140"/>
      <c r="SE213" s="140"/>
      <c r="SF213" s="140"/>
      <c r="SG213" s="140"/>
      <c r="SH213" s="140"/>
      <c r="SI213" s="140"/>
      <c r="SJ213" s="140"/>
      <c r="SK213" s="140"/>
      <c r="SL213" s="140"/>
      <c r="SM213" s="140"/>
      <c r="SN213" s="140"/>
      <c r="SO213" s="140"/>
      <c r="SP213" s="140"/>
      <c r="SQ213" s="140"/>
      <c r="SR213" s="140"/>
      <c r="SS213" s="140"/>
      <c r="ST213" s="140"/>
      <c r="SU213" s="140"/>
      <c r="SV213" s="140"/>
      <c r="SW213" s="140"/>
      <c r="SX213" s="140"/>
      <c r="SY213" s="140"/>
      <c r="SZ213" s="140"/>
      <c r="TA213" s="140"/>
      <c r="TB213" s="140"/>
      <c r="TC213" s="140"/>
      <c r="TD213" s="140"/>
      <c r="TE213" s="140"/>
      <c r="TF213" s="140"/>
      <c r="TG213" s="140"/>
      <c r="TH213" s="140"/>
      <c r="TI213" s="140"/>
      <c r="TJ213" s="140"/>
      <c r="TK213" s="140"/>
      <c r="TL213" s="140"/>
      <c r="TM213" s="140"/>
      <c r="TN213" s="140"/>
      <c r="TO213" s="140"/>
      <c r="TP213" s="140"/>
      <c r="TQ213" s="140"/>
      <c r="TR213" s="140"/>
      <c r="TS213" s="140"/>
      <c r="TT213" s="140"/>
      <c r="TU213" s="140"/>
      <c r="TV213" s="140"/>
      <c r="TW213" s="140"/>
      <c r="TX213" s="140"/>
      <c r="TY213" s="140"/>
      <c r="TZ213" s="140"/>
      <c r="UA213" s="140"/>
      <c r="UB213" s="140"/>
      <c r="UC213" s="140"/>
      <c r="UD213" s="140"/>
      <c r="UE213" s="140"/>
      <c r="UF213" s="140"/>
      <c r="UG213" s="140"/>
      <c r="UH213" s="140"/>
      <c r="UI213" s="140"/>
      <c r="UJ213" s="140"/>
      <c r="UK213" s="140"/>
      <c r="UL213" s="140"/>
      <c r="UM213" s="140"/>
      <c r="UN213" s="140"/>
      <c r="UO213" s="140"/>
      <c r="UP213" s="140"/>
      <c r="UQ213" s="140"/>
      <c r="UR213" s="140"/>
      <c r="US213" s="140"/>
      <c r="UT213" s="140"/>
      <c r="UU213" s="140"/>
      <c r="UV213" s="140"/>
      <c r="UW213" s="140"/>
      <c r="UX213" s="140"/>
      <c r="UY213" s="140"/>
      <c r="UZ213" s="140"/>
      <c r="VA213" s="140"/>
      <c r="VB213" s="140"/>
      <c r="VC213" s="140"/>
      <c r="VD213" s="140"/>
      <c r="VE213" s="140"/>
      <c r="VF213" s="140"/>
      <c r="VG213" s="140"/>
      <c r="VH213" s="140"/>
      <c r="VI213" s="140"/>
      <c r="VJ213" s="140"/>
      <c r="VK213" s="140"/>
      <c r="VL213" s="140"/>
      <c r="VM213" s="140"/>
      <c r="VN213" s="140"/>
      <c r="VO213" s="140"/>
      <c r="VP213" s="140"/>
      <c r="VQ213" s="140"/>
      <c r="VR213" s="140"/>
      <c r="VS213" s="140"/>
      <c r="VT213" s="140"/>
      <c r="VU213" s="140"/>
      <c r="VV213" s="140"/>
      <c r="VW213" s="140"/>
      <c r="VX213" s="140"/>
      <c r="VY213" s="140"/>
      <c r="VZ213" s="140"/>
      <c r="WA213" s="140"/>
      <c r="WB213" s="140"/>
      <c r="WC213" s="140"/>
      <c r="WD213" s="140"/>
      <c r="WE213" s="140"/>
      <c r="WF213" s="140"/>
      <c r="WG213" s="140"/>
      <c r="WH213" s="140"/>
      <c r="WI213" s="140"/>
      <c r="WJ213" s="140"/>
      <c r="WK213" s="140"/>
      <c r="WL213" s="140"/>
      <c r="WM213" s="140"/>
      <c r="WN213" s="140"/>
      <c r="WO213" s="140"/>
      <c r="WP213" s="140"/>
      <c r="WQ213" s="140"/>
      <c r="WR213" s="140"/>
      <c r="WS213" s="140"/>
      <c r="WT213" s="140"/>
      <c r="WU213" s="140"/>
      <c r="WV213" s="140"/>
      <c r="WW213" s="140"/>
      <c r="WX213" s="140"/>
      <c r="WY213" s="140"/>
      <c r="WZ213" s="140"/>
      <c r="XA213" s="140"/>
      <c r="XB213" s="140"/>
      <c r="XC213" s="140"/>
      <c r="XD213" s="140"/>
      <c r="XE213" s="140"/>
      <c r="XF213" s="140"/>
      <c r="XG213" s="140"/>
      <c r="XH213" s="140"/>
      <c r="XI213" s="140"/>
      <c r="XJ213" s="140"/>
      <c r="XK213" s="140"/>
      <c r="XL213" s="140"/>
      <c r="XM213" s="140"/>
      <c r="XN213" s="140"/>
      <c r="XO213" s="140"/>
      <c r="XP213" s="140"/>
      <c r="XQ213" s="140"/>
      <c r="XR213" s="140"/>
      <c r="XS213" s="140"/>
      <c r="XT213" s="140"/>
      <c r="XU213" s="140"/>
      <c r="XV213" s="140"/>
      <c r="XW213" s="140"/>
      <c r="XX213" s="140"/>
      <c r="XY213" s="140"/>
      <c r="XZ213" s="140"/>
      <c r="YA213" s="140"/>
    </row>
    <row r="214" spans="1:651" s="18" customFormat="1" x14ac:dyDescent="0.25">
      <c r="A214" s="2">
        <f t="shared" si="16"/>
        <v>24</v>
      </c>
      <c r="B214" s="18" t="s">
        <v>431</v>
      </c>
      <c r="C214" s="18" t="s">
        <v>432</v>
      </c>
      <c r="D214" s="18" t="s">
        <v>433</v>
      </c>
      <c r="E214" s="18" t="s">
        <v>434</v>
      </c>
      <c r="F214" s="18" t="s">
        <v>435</v>
      </c>
      <c r="G214" s="16">
        <v>5000</v>
      </c>
      <c r="H214" s="18">
        <f t="shared" si="17"/>
        <v>143.5</v>
      </c>
      <c r="I214" s="18">
        <f t="shared" si="18"/>
        <v>152</v>
      </c>
      <c r="L214" s="6">
        <f t="shared" ref="L214:L226" si="20">SUM(G214-H214-I214)</f>
        <v>4704.5</v>
      </c>
      <c r="M214" s="141">
        <v>43647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  <c r="BM214" s="124"/>
      <c r="BN214" s="124"/>
      <c r="BO214" s="124"/>
      <c r="BP214" s="124"/>
      <c r="BQ214" s="124"/>
      <c r="BR214" s="124"/>
      <c r="BS214" s="124"/>
      <c r="BT214" s="124"/>
      <c r="BU214" s="124"/>
      <c r="BV214" s="124"/>
      <c r="BW214" s="124"/>
      <c r="BX214" s="124"/>
      <c r="BY214" s="124"/>
      <c r="BZ214" s="124"/>
      <c r="CA214" s="124"/>
      <c r="CB214" s="124"/>
      <c r="CC214" s="124"/>
      <c r="CD214" s="124"/>
      <c r="CE214" s="124"/>
      <c r="CF214" s="124"/>
      <c r="CG214" s="124"/>
      <c r="CH214" s="124"/>
      <c r="CI214" s="124"/>
      <c r="CJ214" s="124"/>
      <c r="CK214" s="124"/>
      <c r="CL214" s="124"/>
      <c r="CM214" s="124"/>
      <c r="CN214" s="124"/>
      <c r="CO214" s="124"/>
      <c r="CP214" s="124"/>
      <c r="CQ214" s="124"/>
      <c r="CR214" s="124"/>
      <c r="CS214" s="124"/>
      <c r="CT214" s="124"/>
      <c r="CU214" s="124"/>
      <c r="CV214" s="124"/>
      <c r="CW214" s="124"/>
      <c r="CX214" s="124"/>
      <c r="CY214" s="124"/>
      <c r="CZ214" s="124"/>
      <c r="DA214" s="124"/>
      <c r="DB214" s="124"/>
      <c r="DC214" s="124"/>
      <c r="DD214" s="124"/>
      <c r="DE214" s="124"/>
      <c r="DF214" s="124"/>
      <c r="DG214" s="124"/>
      <c r="DH214" s="124"/>
      <c r="DI214" s="124"/>
      <c r="DJ214" s="124"/>
      <c r="DK214" s="124"/>
      <c r="DL214" s="124"/>
      <c r="DM214" s="124"/>
      <c r="DN214" s="124"/>
      <c r="DO214" s="124"/>
      <c r="DP214" s="124"/>
      <c r="DQ214" s="124"/>
      <c r="DR214" s="124"/>
      <c r="DS214" s="124"/>
      <c r="DT214" s="124"/>
      <c r="DU214" s="124"/>
      <c r="DV214" s="124"/>
      <c r="DW214" s="124"/>
      <c r="DX214" s="124"/>
      <c r="DY214" s="124"/>
      <c r="DZ214" s="124"/>
      <c r="EA214" s="124"/>
      <c r="EB214" s="124"/>
      <c r="EC214" s="124"/>
      <c r="ED214" s="124"/>
      <c r="EE214" s="124"/>
      <c r="EF214" s="124"/>
      <c r="EG214" s="124"/>
      <c r="EH214" s="124"/>
      <c r="EI214" s="124"/>
      <c r="EJ214" s="124"/>
      <c r="EK214" s="124"/>
      <c r="EL214" s="124"/>
      <c r="EM214" s="124"/>
      <c r="EN214" s="124"/>
      <c r="EO214" s="124"/>
      <c r="EP214" s="124"/>
      <c r="EQ214" s="124"/>
      <c r="ER214" s="124"/>
      <c r="ES214" s="124"/>
      <c r="ET214" s="124"/>
      <c r="EU214" s="124"/>
      <c r="EV214" s="124"/>
      <c r="EW214" s="124"/>
      <c r="EX214" s="124"/>
      <c r="EY214" s="124"/>
      <c r="EZ214" s="124"/>
      <c r="FA214" s="124"/>
      <c r="FB214" s="124"/>
      <c r="FC214" s="124"/>
      <c r="FD214" s="124"/>
      <c r="FE214" s="124"/>
      <c r="FF214" s="124"/>
      <c r="FG214" s="124"/>
      <c r="FH214" s="124"/>
      <c r="FI214" s="124"/>
      <c r="FJ214" s="124"/>
      <c r="FK214" s="124"/>
      <c r="FL214" s="124"/>
      <c r="FM214" s="124"/>
      <c r="FN214" s="124"/>
      <c r="FO214" s="124"/>
      <c r="FP214" s="124"/>
      <c r="FQ214" s="124"/>
      <c r="FR214" s="124"/>
      <c r="FS214" s="124"/>
      <c r="FT214" s="124"/>
      <c r="FU214" s="124"/>
      <c r="FV214" s="124"/>
      <c r="FW214" s="124"/>
      <c r="FX214" s="124"/>
      <c r="FY214" s="124"/>
      <c r="FZ214" s="124"/>
      <c r="GA214" s="124"/>
      <c r="GB214" s="124"/>
      <c r="GC214" s="124"/>
      <c r="GD214" s="124"/>
      <c r="GE214" s="124"/>
      <c r="GF214" s="124"/>
      <c r="GG214" s="124"/>
      <c r="GH214" s="124"/>
      <c r="GI214" s="124"/>
      <c r="GJ214" s="124"/>
      <c r="GK214" s="124"/>
      <c r="GL214" s="124"/>
      <c r="GM214" s="124"/>
      <c r="GN214" s="124"/>
      <c r="GO214" s="124"/>
      <c r="GP214" s="124"/>
      <c r="GQ214" s="124"/>
      <c r="GR214" s="124"/>
      <c r="GS214" s="124"/>
      <c r="GT214" s="124"/>
      <c r="GU214" s="124"/>
      <c r="GV214" s="124"/>
      <c r="GW214" s="124"/>
      <c r="GX214" s="124"/>
      <c r="GY214" s="124"/>
      <c r="GZ214" s="124"/>
      <c r="HA214" s="124"/>
      <c r="HB214" s="124"/>
      <c r="HC214" s="124"/>
      <c r="HD214" s="124"/>
      <c r="HE214" s="124"/>
      <c r="HF214" s="124"/>
      <c r="HG214" s="124"/>
      <c r="HH214" s="124"/>
      <c r="HI214" s="124"/>
      <c r="HJ214" s="124"/>
      <c r="HK214" s="124"/>
      <c r="HL214" s="124"/>
      <c r="HM214" s="124"/>
      <c r="HN214" s="124"/>
      <c r="HO214" s="124"/>
      <c r="HP214" s="124"/>
      <c r="HQ214" s="124"/>
      <c r="HR214" s="124"/>
      <c r="HS214" s="124"/>
      <c r="HT214" s="124"/>
      <c r="HU214" s="124"/>
      <c r="HV214" s="124"/>
      <c r="HW214" s="124"/>
      <c r="HX214" s="124"/>
      <c r="HY214" s="124"/>
      <c r="HZ214" s="124"/>
      <c r="IA214" s="124"/>
      <c r="IB214" s="124"/>
      <c r="IC214" s="124"/>
      <c r="ID214" s="124"/>
      <c r="IE214" s="124"/>
      <c r="IF214" s="124"/>
      <c r="IG214" s="124"/>
      <c r="IH214" s="124"/>
      <c r="II214" s="124"/>
      <c r="IJ214" s="124"/>
      <c r="IK214" s="124"/>
      <c r="IL214" s="124"/>
      <c r="IM214" s="124"/>
      <c r="IN214" s="124"/>
      <c r="IO214" s="124"/>
      <c r="IP214" s="124"/>
      <c r="IQ214" s="124"/>
      <c r="IR214" s="124"/>
      <c r="IS214" s="124"/>
      <c r="IT214" s="124"/>
      <c r="IU214" s="124"/>
      <c r="IV214" s="124"/>
      <c r="IW214" s="124"/>
      <c r="IX214" s="124"/>
      <c r="IY214" s="124"/>
      <c r="IZ214" s="124"/>
      <c r="JA214" s="124"/>
      <c r="JB214" s="124"/>
      <c r="JC214" s="124"/>
      <c r="JD214" s="124"/>
      <c r="JE214" s="124"/>
      <c r="JF214" s="124"/>
      <c r="JG214" s="124"/>
      <c r="JH214" s="124"/>
      <c r="JI214" s="124"/>
      <c r="JJ214" s="124"/>
      <c r="JK214" s="124"/>
      <c r="JL214" s="124"/>
      <c r="JM214" s="124"/>
      <c r="JN214" s="124"/>
      <c r="JO214" s="124"/>
      <c r="JP214" s="124"/>
      <c r="JQ214" s="124"/>
      <c r="JR214" s="124"/>
      <c r="JS214" s="124"/>
      <c r="JT214" s="124"/>
      <c r="JU214" s="124"/>
      <c r="JV214" s="124"/>
      <c r="JW214" s="124"/>
      <c r="JX214" s="124"/>
      <c r="JY214" s="124"/>
      <c r="JZ214" s="124"/>
      <c r="KA214" s="124"/>
      <c r="KB214" s="124"/>
      <c r="KC214" s="124"/>
      <c r="KD214" s="124"/>
      <c r="KE214" s="124"/>
      <c r="KF214" s="124"/>
      <c r="KG214" s="124"/>
      <c r="KH214" s="124"/>
      <c r="KI214" s="124"/>
      <c r="KJ214" s="124"/>
      <c r="KK214" s="124"/>
      <c r="KL214" s="124"/>
      <c r="KM214" s="124"/>
      <c r="KN214" s="124"/>
      <c r="KO214" s="124"/>
      <c r="KP214" s="124"/>
      <c r="KQ214" s="124"/>
      <c r="KR214" s="124"/>
      <c r="KS214" s="124"/>
      <c r="KT214" s="124"/>
      <c r="KU214" s="124"/>
      <c r="KV214" s="124"/>
      <c r="KW214" s="124"/>
      <c r="KX214" s="124"/>
      <c r="KY214" s="124"/>
      <c r="KZ214" s="124"/>
      <c r="LA214" s="124"/>
      <c r="LB214" s="124"/>
      <c r="LC214" s="124"/>
      <c r="LD214" s="124"/>
      <c r="LE214" s="124"/>
      <c r="LF214" s="124"/>
      <c r="LG214" s="124"/>
      <c r="LH214" s="124"/>
      <c r="LI214" s="124"/>
      <c r="LJ214" s="124"/>
      <c r="LK214" s="124"/>
      <c r="LL214" s="124"/>
      <c r="LM214" s="124"/>
      <c r="LN214" s="124"/>
      <c r="LO214" s="124"/>
      <c r="LP214" s="124"/>
      <c r="LQ214" s="124"/>
      <c r="LR214" s="124"/>
      <c r="LS214" s="124"/>
      <c r="LT214" s="124"/>
      <c r="LU214" s="124"/>
      <c r="LV214" s="124"/>
      <c r="LW214" s="124"/>
      <c r="LX214" s="124"/>
      <c r="LY214" s="124"/>
      <c r="LZ214" s="124"/>
      <c r="MA214" s="124"/>
      <c r="MB214" s="124"/>
      <c r="MC214" s="124"/>
      <c r="MD214" s="124"/>
      <c r="ME214" s="124"/>
      <c r="MF214" s="124"/>
      <c r="MG214" s="124"/>
      <c r="MH214" s="124"/>
      <c r="MI214" s="124"/>
      <c r="MJ214" s="124"/>
      <c r="MK214" s="124"/>
      <c r="ML214" s="124"/>
      <c r="MM214" s="124"/>
      <c r="MN214" s="124"/>
      <c r="MO214" s="124"/>
      <c r="MP214" s="124"/>
      <c r="MQ214" s="124"/>
      <c r="MR214" s="124"/>
      <c r="MS214" s="124"/>
      <c r="MT214" s="124"/>
      <c r="MU214" s="124"/>
      <c r="MV214" s="124"/>
      <c r="MW214" s="124"/>
      <c r="MX214" s="124"/>
      <c r="MY214" s="124"/>
      <c r="MZ214" s="124"/>
      <c r="NA214" s="124"/>
      <c r="NB214" s="124"/>
      <c r="NC214" s="124"/>
      <c r="ND214" s="124"/>
      <c r="NE214" s="124"/>
      <c r="NF214" s="124"/>
      <c r="NG214" s="124"/>
      <c r="NH214" s="124"/>
      <c r="NI214" s="124"/>
      <c r="NJ214" s="124"/>
      <c r="NK214" s="124"/>
      <c r="NL214" s="124"/>
      <c r="NM214" s="124"/>
      <c r="NN214" s="124"/>
      <c r="NO214" s="124"/>
      <c r="NP214" s="124"/>
      <c r="NQ214" s="124"/>
      <c r="NR214" s="124"/>
      <c r="NS214" s="124"/>
      <c r="NT214" s="124"/>
      <c r="NU214" s="124"/>
      <c r="NV214" s="124"/>
      <c r="NW214" s="124"/>
      <c r="NX214" s="124"/>
      <c r="NY214" s="124"/>
      <c r="NZ214" s="124"/>
      <c r="OA214" s="124"/>
      <c r="OB214" s="124"/>
      <c r="OC214" s="124"/>
      <c r="OD214" s="124"/>
      <c r="OE214" s="124"/>
      <c r="OF214" s="124"/>
      <c r="OG214" s="124"/>
      <c r="OH214" s="124"/>
      <c r="OI214" s="124"/>
      <c r="OJ214" s="124"/>
      <c r="OK214" s="124"/>
      <c r="OL214" s="124"/>
      <c r="OM214" s="124"/>
      <c r="ON214" s="124"/>
      <c r="OO214" s="124"/>
      <c r="OP214" s="124"/>
      <c r="OQ214" s="124"/>
      <c r="OR214" s="124"/>
      <c r="OS214" s="124"/>
      <c r="OT214" s="124"/>
      <c r="OU214" s="124"/>
      <c r="OV214" s="124"/>
      <c r="OW214" s="124"/>
      <c r="OX214" s="124"/>
      <c r="OY214" s="124"/>
      <c r="OZ214" s="124"/>
      <c r="PA214" s="124"/>
      <c r="PB214" s="124"/>
      <c r="PC214" s="124"/>
      <c r="PD214" s="124"/>
      <c r="PE214" s="124"/>
      <c r="PF214" s="124"/>
      <c r="PG214" s="124"/>
      <c r="PH214" s="124"/>
      <c r="PI214" s="124"/>
      <c r="PJ214" s="124"/>
      <c r="PK214" s="124"/>
      <c r="PL214" s="124"/>
      <c r="PM214" s="124"/>
      <c r="PN214" s="124"/>
      <c r="PO214" s="124"/>
      <c r="PP214" s="124"/>
      <c r="PQ214" s="124"/>
      <c r="PR214" s="124"/>
      <c r="PS214" s="124"/>
      <c r="PT214" s="124"/>
      <c r="PU214" s="124"/>
      <c r="PV214" s="124"/>
      <c r="PW214" s="124"/>
      <c r="PX214" s="124"/>
      <c r="PY214" s="124"/>
      <c r="PZ214" s="124"/>
      <c r="QA214" s="124"/>
      <c r="QB214" s="124"/>
      <c r="QC214" s="124"/>
      <c r="QD214" s="124"/>
      <c r="QE214" s="124"/>
      <c r="QF214" s="124"/>
      <c r="QG214" s="124"/>
      <c r="QH214" s="124"/>
      <c r="QI214" s="124"/>
      <c r="QJ214" s="124"/>
      <c r="QK214" s="124"/>
      <c r="QL214" s="124"/>
      <c r="QM214" s="124"/>
      <c r="QN214" s="124"/>
      <c r="QO214" s="124"/>
      <c r="QP214" s="124"/>
      <c r="QQ214" s="124"/>
      <c r="QR214" s="124"/>
      <c r="QS214" s="124"/>
      <c r="QT214" s="124"/>
      <c r="QU214" s="124"/>
      <c r="QV214" s="124"/>
      <c r="QW214" s="124"/>
      <c r="QX214" s="124"/>
      <c r="QY214" s="124"/>
      <c r="QZ214" s="124"/>
      <c r="RA214" s="124"/>
      <c r="RB214" s="124"/>
      <c r="RC214" s="124"/>
      <c r="RD214" s="124"/>
      <c r="RE214" s="124"/>
      <c r="RF214" s="124"/>
      <c r="RG214" s="124"/>
      <c r="RH214" s="124"/>
      <c r="RI214" s="124"/>
      <c r="RJ214" s="124"/>
      <c r="RK214" s="124"/>
      <c r="RL214" s="124"/>
      <c r="RM214" s="124"/>
      <c r="RN214" s="124"/>
      <c r="RO214" s="124"/>
      <c r="RP214" s="124"/>
      <c r="RQ214" s="124"/>
      <c r="RR214" s="124"/>
      <c r="RS214" s="124"/>
      <c r="RT214" s="124"/>
      <c r="RU214" s="124"/>
      <c r="RV214" s="124"/>
      <c r="RW214" s="124"/>
      <c r="RX214" s="124"/>
      <c r="RY214" s="124"/>
      <c r="RZ214" s="124"/>
      <c r="SA214" s="124"/>
      <c r="SB214" s="124"/>
      <c r="SC214" s="124"/>
      <c r="SD214" s="124"/>
      <c r="SE214" s="124"/>
      <c r="SF214" s="124"/>
      <c r="SG214" s="124"/>
      <c r="SH214" s="124"/>
      <c r="SI214" s="124"/>
      <c r="SJ214" s="124"/>
      <c r="SK214" s="124"/>
      <c r="SL214" s="124"/>
      <c r="SM214" s="124"/>
      <c r="SN214" s="124"/>
      <c r="SO214" s="124"/>
      <c r="SP214" s="124"/>
      <c r="SQ214" s="124"/>
      <c r="SR214" s="124"/>
      <c r="SS214" s="124"/>
      <c r="ST214" s="124"/>
      <c r="SU214" s="124"/>
      <c r="SV214" s="124"/>
      <c r="SW214" s="124"/>
      <c r="SX214" s="124"/>
      <c r="SY214" s="124"/>
      <c r="SZ214" s="124"/>
      <c r="TA214" s="124"/>
      <c r="TB214" s="124"/>
      <c r="TC214" s="124"/>
      <c r="TD214" s="124"/>
      <c r="TE214" s="124"/>
      <c r="TF214" s="124"/>
      <c r="TG214" s="124"/>
      <c r="TH214" s="124"/>
      <c r="TI214" s="124"/>
      <c r="TJ214" s="124"/>
      <c r="TK214" s="124"/>
      <c r="TL214" s="124"/>
      <c r="TM214" s="124"/>
      <c r="TN214" s="124"/>
      <c r="TO214" s="124"/>
      <c r="TP214" s="124"/>
      <c r="TQ214" s="124"/>
      <c r="TR214" s="124"/>
      <c r="TS214" s="124"/>
      <c r="TT214" s="124"/>
      <c r="TU214" s="124"/>
      <c r="TV214" s="124"/>
      <c r="TW214" s="124"/>
      <c r="TX214" s="124"/>
      <c r="TY214" s="124"/>
      <c r="TZ214" s="124"/>
      <c r="UA214" s="124"/>
      <c r="UB214" s="124"/>
      <c r="UC214" s="124"/>
      <c r="UD214" s="124"/>
      <c r="UE214" s="124"/>
      <c r="UF214" s="124"/>
      <c r="UG214" s="124"/>
      <c r="UH214" s="124"/>
      <c r="UI214" s="124"/>
      <c r="UJ214" s="124"/>
      <c r="UK214" s="124"/>
      <c r="UL214" s="124"/>
      <c r="UM214" s="124"/>
      <c r="UN214" s="124"/>
      <c r="UO214" s="124"/>
      <c r="UP214" s="124"/>
      <c r="UQ214" s="124"/>
      <c r="UR214" s="124"/>
      <c r="US214" s="124"/>
      <c r="UT214" s="124"/>
      <c r="UU214" s="124"/>
      <c r="UV214" s="124"/>
      <c r="UW214" s="124"/>
      <c r="UX214" s="124"/>
      <c r="UY214" s="124"/>
      <c r="UZ214" s="124"/>
      <c r="VA214" s="124"/>
      <c r="VB214" s="124"/>
      <c r="VC214" s="124"/>
      <c r="VD214" s="124"/>
      <c r="VE214" s="124"/>
      <c r="VF214" s="124"/>
      <c r="VG214" s="124"/>
      <c r="VH214" s="124"/>
      <c r="VI214" s="124"/>
      <c r="VJ214" s="124"/>
      <c r="VK214" s="124"/>
      <c r="VL214" s="124"/>
      <c r="VM214" s="124"/>
      <c r="VN214" s="124"/>
      <c r="VO214" s="124"/>
      <c r="VP214" s="124"/>
      <c r="VQ214" s="124"/>
      <c r="VR214" s="124"/>
      <c r="VS214" s="124"/>
      <c r="VT214" s="124"/>
      <c r="VU214" s="124"/>
      <c r="VV214" s="124"/>
      <c r="VW214" s="124"/>
      <c r="VX214" s="124"/>
      <c r="VY214" s="124"/>
      <c r="VZ214" s="124"/>
      <c r="WA214" s="124"/>
      <c r="WB214" s="124"/>
      <c r="WC214" s="124"/>
      <c r="WD214" s="124"/>
      <c r="WE214" s="124"/>
      <c r="WF214" s="124"/>
      <c r="WG214" s="124"/>
      <c r="WH214" s="124"/>
      <c r="WI214" s="124"/>
      <c r="WJ214" s="124"/>
      <c r="WK214" s="124"/>
      <c r="WL214" s="124"/>
      <c r="WM214" s="124"/>
      <c r="WN214" s="124"/>
      <c r="WO214" s="124"/>
      <c r="WP214" s="124"/>
      <c r="WQ214" s="124"/>
      <c r="WR214" s="124"/>
      <c r="WS214" s="124"/>
      <c r="WT214" s="124"/>
      <c r="WU214" s="124"/>
      <c r="WV214" s="124"/>
      <c r="WW214" s="124"/>
      <c r="WX214" s="124"/>
      <c r="WY214" s="124"/>
      <c r="WZ214" s="124"/>
      <c r="XA214" s="124"/>
      <c r="XB214" s="124"/>
      <c r="XC214" s="124"/>
      <c r="XD214" s="124"/>
      <c r="XE214" s="124"/>
      <c r="XF214" s="124"/>
      <c r="XG214" s="124"/>
      <c r="XH214" s="124"/>
      <c r="XI214" s="124"/>
      <c r="XJ214" s="124"/>
      <c r="XK214" s="124"/>
      <c r="XL214" s="124"/>
      <c r="XM214" s="124"/>
      <c r="XN214" s="124"/>
      <c r="XO214" s="124"/>
      <c r="XP214" s="124"/>
      <c r="XQ214" s="124"/>
      <c r="XR214" s="124"/>
      <c r="XS214" s="124"/>
      <c r="XT214" s="124"/>
      <c r="XU214" s="124"/>
      <c r="XV214" s="124"/>
      <c r="XW214" s="124"/>
      <c r="XX214" s="124"/>
      <c r="XY214" s="124"/>
      <c r="XZ214" s="124"/>
      <c r="YA214" s="124"/>
    </row>
    <row r="215" spans="1:651" s="18" customFormat="1" x14ac:dyDescent="0.25">
      <c r="A215" s="2">
        <f t="shared" si="16"/>
        <v>25</v>
      </c>
      <c r="B215" s="18" t="s">
        <v>436</v>
      </c>
      <c r="C215" s="18" t="s">
        <v>437</v>
      </c>
      <c r="D215" s="18" t="s">
        <v>30</v>
      </c>
      <c r="E215" s="18" t="s">
        <v>434</v>
      </c>
      <c r="F215" s="18" t="s">
        <v>438</v>
      </c>
      <c r="G215" s="16">
        <v>10000</v>
      </c>
      <c r="H215" s="18">
        <f t="shared" si="17"/>
        <v>287</v>
      </c>
      <c r="I215" s="18">
        <f t="shared" si="18"/>
        <v>304</v>
      </c>
      <c r="L215" s="6">
        <f t="shared" si="20"/>
        <v>9409</v>
      </c>
      <c r="M215" s="141">
        <v>43739</v>
      </c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  <c r="BM215" s="124"/>
      <c r="BN215" s="124"/>
      <c r="BO215" s="124"/>
      <c r="BP215" s="124"/>
      <c r="BQ215" s="124"/>
      <c r="BR215" s="124"/>
      <c r="BS215" s="124"/>
      <c r="BT215" s="124"/>
      <c r="BU215" s="124"/>
      <c r="BV215" s="124"/>
      <c r="BW215" s="124"/>
      <c r="BX215" s="124"/>
      <c r="BY215" s="124"/>
      <c r="BZ215" s="124"/>
      <c r="CA215" s="124"/>
      <c r="CB215" s="124"/>
      <c r="CC215" s="124"/>
      <c r="CD215" s="124"/>
      <c r="CE215" s="124"/>
      <c r="CF215" s="124"/>
      <c r="CG215" s="124"/>
      <c r="CH215" s="124"/>
      <c r="CI215" s="124"/>
      <c r="CJ215" s="124"/>
      <c r="CK215" s="124"/>
      <c r="CL215" s="124"/>
      <c r="CM215" s="124"/>
      <c r="CN215" s="124"/>
      <c r="CO215" s="124"/>
      <c r="CP215" s="124"/>
      <c r="CQ215" s="124"/>
      <c r="CR215" s="124"/>
      <c r="CS215" s="124"/>
      <c r="CT215" s="124"/>
      <c r="CU215" s="124"/>
      <c r="CV215" s="124"/>
      <c r="CW215" s="124"/>
      <c r="CX215" s="124"/>
      <c r="CY215" s="124"/>
      <c r="CZ215" s="124"/>
      <c r="DA215" s="124"/>
      <c r="DB215" s="124"/>
      <c r="DC215" s="124"/>
      <c r="DD215" s="124"/>
      <c r="DE215" s="124"/>
      <c r="DF215" s="124"/>
      <c r="DG215" s="124"/>
      <c r="DH215" s="124"/>
      <c r="DI215" s="124"/>
      <c r="DJ215" s="124"/>
      <c r="DK215" s="124"/>
      <c r="DL215" s="124"/>
      <c r="DM215" s="124"/>
      <c r="DN215" s="124"/>
      <c r="DO215" s="124"/>
      <c r="DP215" s="124"/>
      <c r="DQ215" s="124"/>
      <c r="DR215" s="124"/>
      <c r="DS215" s="124"/>
      <c r="DT215" s="124"/>
      <c r="DU215" s="124"/>
      <c r="DV215" s="124"/>
      <c r="DW215" s="124"/>
      <c r="DX215" s="124"/>
      <c r="DY215" s="124"/>
      <c r="DZ215" s="124"/>
      <c r="EA215" s="124"/>
      <c r="EB215" s="124"/>
      <c r="EC215" s="124"/>
      <c r="ED215" s="124"/>
      <c r="EE215" s="124"/>
      <c r="EF215" s="124"/>
      <c r="EG215" s="124"/>
      <c r="EH215" s="124"/>
      <c r="EI215" s="124"/>
      <c r="EJ215" s="124"/>
      <c r="EK215" s="124"/>
      <c r="EL215" s="124"/>
      <c r="EM215" s="124"/>
      <c r="EN215" s="124"/>
      <c r="EO215" s="124"/>
      <c r="EP215" s="124"/>
      <c r="EQ215" s="124"/>
      <c r="ER215" s="124"/>
      <c r="ES215" s="124"/>
      <c r="ET215" s="124"/>
      <c r="EU215" s="124"/>
      <c r="EV215" s="124"/>
      <c r="EW215" s="124"/>
      <c r="EX215" s="124"/>
      <c r="EY215" s="124"/>
      <c r="EZ215" s="124"/>
      <c r="FA215" s="124"/>
      <c r="FB215" s="124"/>
      <c r="FC215" s="124"/>
      <c r="FD215" s="124"/>
      <c r="FE215" s="124"/>
      <c r="FF215" s="124"/>
      <c r="FG215" s="124"/>
      <c r="FH215" s="124"/>
      <c r="FI215" s="124"/>
      <c r="FJ215" s="124"/>
      <c r="FK215" s="124"/>
      <c r="FL215" s="124"/>
      <c r="FM215" s="124"/>
      <c r="FN215" s="124"/>
      <c r="FO215" s="124"/>
      <c r="FP215" s="124"/>
      <c r="FQ215" s="124"/>
      <c r="FR215" s="124"/>
      <c r="FS215" s="124"/>
      <c r="FT215" s="124"/>
      <c r="FU215" s="124"/>
      <c r="FV215" s="124"/>
      <c r="FW215" s="124"/>
      <c r="FX215" s="124"/>
      <c r="FY215" s="124"/>
      <c r="FZ215" s="124"/>
      <c r="GA215" s="124"/>
      <c r="GB215" s="124"/>
      <c r="GC215" s="124"/>
      <c r="GD215" s="124"/>
      <c r="GE215" s="124"/>
      <c r="GF215" s="124"/>
      <c r="GG215" s="124"/>
      <c r="GH215" s="124"/>
      <c r="GI215" s="124"/>
      <c r="GJ215" s="124"/>
      <c r="GK215" s="124"/>
      <c r="GL215" s="124"/>
      <c r="GM215" s="124"/>
      <c r="GN215" s="124"/>
      <c r="GO215" s="124"/>
      <c r="GP215" s="124"/>
      <c r="GQ215" s="124"/>
      <c r="GR215" s="124"/>
      <c r="GS215" s="124"/>
      <c r="GT215" s="124"/>
      <c r="GU215" s="124"/>
      <c r="GV215" s="124"/>
      <c r="GW215" s="124"/>
      <c r="GX215" s="124"/>
      <c r="GY215" s="124"/>
      <c r="GZ215" s="124"/>
      <c r="HA215" s="124"/>
      <c r="HB215" s="124"/>
      <c r="HC215" s="124"/>
      <c r="HD215" s="124"/>
      <c r="HE215" s="124"/>
      <c r="HF215" s="124"/>
      <c r="HG215" s="124"/>
      <c r="HH215" s="124"/>
      <c r="HI215" s="124"/>
      <c r="HJ215" s="124"/>
      <c r="HK215" s="124"/>
      <c r="HL215" s="124"/>
      <c r="HM215" s="124"/>
      <c r="HN215" s="124"/>
      <c r="HO215" s="124"/>
      <c r="HP215" s="124"/>
      <c r="HQ215" s="124"/>
      <c r="HR215" s="124"/>
      <c r="HS215" s="124"/>
      <c r="HT215" s="124"/>
      <c r="HU215" s="124"/>
      <c r="HV215" s="124"/>
      <c r="HW215" s="124"/>
      <c r="HX215" s="124"/>
      <c r="HY215" s="124"/>
      <c r="HZ215" s="124"/>
      <c r="IA215" s="124"/>
      <c r="IB215" s="124"/>
      <c r="IC215" s="124"/>
      <c r="ID215" s="124"/>
      <c r="IE215" s="124"/>
      <c r="IF215" s="124"/>
      <c r="IG215" s="124"/>
      <c r="IH215" s="124"/>
      <c r="II215" s="124"/>
      <c r="IJ215" s="124"/>
      <c r="IK215" s="124"/>
      <c r="IL215" s="124"/>
      <c r="IM215" s="124"/>
      <c r="IN215" s="124"/>
      <c r="IO215" s="124"/>
      <c r="IP215" s="124"/>
      <c r="IQ215" s="124"/>
      <c r="IR215" s="124"/>
      <c r="IS215" s="124"/>
      <c r="IT215" s="124"/>
      <c r="IU215" s="124"/>
      <c r="IV215" s="124"/>
      <c r="IW215" s="124"/>
      <c r="IX215" s="124"/>
      <c r="IY215" s="124"/>
      <c r="IZ215" s="124"/>
      <c r="JA215" s="124"/>
      <c r="JB215" s="124"/>
      <c r="JC215" s="124"/>
      <c r="JD215" s="124"/>
      <c r="JE215" s="124"/>
      <c r="JF215" s="124"/>
      <c r="JG215" s="124"/>
      <c r="JH215" s="124"/>
      <c r="JI215" s="124"/>
      <c r="JJ215" s="124"/>
      <c r="JK215" s="124"/>
      <c r="JL215" s="124"/>
      <c r="JM215" s="124"/>
      <c r="JN215" s="124"/>
      <c r="JO215" s="124"/>
      <c r="JP215" s="124"/>
      <c r="JQ215" s="124"/>
      <c r="JR215" s="124"/>
      <c r="JS215" s="124"/>
      <c r="JT215" s="124"/>
      <c r="JU215" s="124"/>
      <c r="JV215" s="124"/>
      <c r="JW215" s="124"/>
      <c r="JX215" s="124"/>
      <c r="JY215" s="124"/>
      <c r="JZ215" s="124"/>
      <c r="KA215" s="124"/>
      <c r="KB215" s="124"/>
      <c r="KC215" s="124"/>
      <c r="KD215" s="124"/>
      <c r="KE215" s="124"/>
      <c r="KF215" s="124"/>
      <c r="KG215" s="124"/>
      <c r="KH215" s="124"/>
      <c r="KI215" s="124"/>
      <c r="KJ215" s="124"/>
      <c r="KK215" s="124"/>
      <c r="KL215" s="124"/>
      <c r="KM215" s="124"/>
      <c r="KN215" s="124"/>
      <c r="KO215" s="124"/>
      <c r="KP215" s="124"/>
      <c r="KQ215" s="124"/>
      <c r="KR215" s="124"/>
      <c r="KS215" s="124"/>
      <c r="KT215" s="124"/>
      <c r="KU215" s="124"/>
      <c r="KV215" s="124"/>
      <c r="KW215" s="124"/>
      <c r="KX215" s="124"/>
      <c r="KY215" s="124"/>
      <c r="KZ215" s="124"/>
      <c r="LA215" s="124"/>
      <c r="LB215" s="124"/>
      <c r="LC215" s="124"/>
      <c r="LD215" s="124"/>
      <c r="LE215" s="124"/>
      <c r="LF215" s="124"/>
      <c r="LG215" s="124"/>
      <c r="LH215" s="124"/>
      <c r="LI215" s="124"/>
      <c r="LJ215" s="124"/>
      <c r="LK215" s="124"/>
      <c r="LL215" s="124"/>
      <c r="LM215" s="124"/>
      <c r="LN215" s="124"/>
      <c r="LO215" s="124"/>
      <c r="LP215" s="124"/>
      <c r="LQ215" s="124"/>
      <c r="LR215" s="124"/>
      <c r="LS215" s="124"/>
      <c r="LT215" s="124"/>
      <c r="LU215" s="124"/>
      <c r="LV215" s="124"/>
      <c r="LW215" s="124"/>
      <c r="LX215" s="124"/>
      <c r="LY215" s="124"/>
      <c r="LZ215" s="124"/>
      <c r="MA215" s="124"/>
      <c r="MB215" s="124"/>
      <c r="MC215" s="124"/>
      <c r="MD215" s="124"/>
      <c r="ME215" s="124"/>
      <c r="MF215" s="124"/>
      <c r="MG215" s="124"/>
      <c r="MH215" s="124"/>
      <c r="MI215" s="124"/>
      <c r="MJ215" s="124"/>
      <c r="MK215" s="124"/>
      <c r="ML215" s="124"/>
      <c r="MM215" s="124"/>
      <c r="MN215" s="124"/>
      <c r="MO215" s="124"/>
      <c r="MP215" s="124"/>
      <c r="MQ215" s="124"/>
      <c r="MR215" s="124"/>
      <c r="MS215" s="124"/>
      <c r="MT215" s="124"/>
      <c r="MU215" s="124"/>
      <c r="MV215" s="124"/>
      <c r="MW215" s="124"/>
      <c r="MX215" s="124"/>
      <c r="MY215" s="124"/>
      <c r="MZ215" s="124"/>
      <c r="NA215" s="124"/>
      <c r="NB215" s="124"/>
      <c r="NC215" s="124"/>
      <c r="ND215" s="124"/>
      <c r="NE215" s="124"/>
      <c r="NF215" s="124"/>
      <c r="NG215" s="124"/>
      <c r="NH215" s="124"/>
      <c r="NI215" s="124"/>
      <c r="NJ215" s="124"/>
      <c r="NK215" s="124"/>
      <c r="NL215" s="124"/>
      <c r="NM215" s="124"/>
      <c r="NN215" s="124"/>
      <c r="NO215" s="124"/>
      <c r="NP215" s="124"/>
      <c r="NQ215" s="124"/>
      <c r="NR215" s="124"/>
      <c r="NS215" s="124"/>
      <c r="NT215" s="124"/>
      <c r="NU215" s="124"/>
      <c r="NV215" s="124"/>
      <c r="NW215" s="124"/>
      <c r="NX215" s="124"/>
      <c r="NY215" s="124"/>
      <c r="NZ215" s="124"/>
      <c r="OA215" s="124"/>
      <c r="OB215" s="124"/>
      <c r="OC215" s="124"/>
      <c r="OD215" s="124"/>
      <c r="OE215" s="124"/>
      <c r="OF215" s="124"/>
      <c r="OG215" s="124"/>
      <c r="OH215" s="124"/>
      <c r="OI215" s="124"/>
      <c r="OJ215" s="124"/>
      <c r="OK215" s="124"/>
      <c r="OL215" s="124"/>
      <c r="OM215" s="124"/>
      <c r="ON215" s="124"/>
      <c r="OO215" s="124"/>
      <c r="OP215" s="124"/>
      <c r="OQ215" s="124"/>
      <c r="OR215" s="124"/>
      <c r="OS215" s="124"/>
      <c r="OT215" s="124"/>
      <c r="OU215" s="124"/>
      <c r="OV215" s="124"/>
      <c r="OW215" s="124"/>
      <c r="OX215" s="124"/>
      <c r="OY215" s="124"/>
      <c r="OZ215" s="124"/>
      <c r="PA215" s="124"/>
      <c r="PB215" s="124"/>
      <c r="PC215" s="124"/>
      <c r="PD215" s="124"/>
      <c r="PE215" s="124"/>
      <c r="PF215" s="124"/>
      <c r="PG215" s="124"/>
      <c r="PH215" s="124"/>
      <c r="PI215" s="124"/>
      <c r="PJ215" s="124"/>
      <c r="PK215" s="124"/>
      <c r="PL215" s="124"/>
      <c r="PM215" s="124"/>
      <c r="PN215" s="124"/>
      <c r="PO215" s="124"/>
      <c r="PP215" s="124"/>
      <c r="PQ215" s="124"/>
      <c r="PR215" s="124"/>
      <c r="PS215" s="124"/>
      <c r="PT215" s="124"/>
      <c r="PU215" s="124"/>
      <c r="PV215" s="124"/>
      <c r="PW215" s="124"/>
      <c r="PX215" s="124"/>
      <c r="PY215" s="124"/>
      <c r="PZ215" s="124"/>
      <c r="QA215" s="124"/>
      <c r="QB215" s="124"/>
      <c r="QC215" s="124"/>
      <c r="QD215" s="124"/>
      <c r="QE215" s="124"/>
      <c r="QF215" s="124"/>
      <c r="QG215" s="124"/>
      <c r="QH215" s="124"/>
      <c r="QI215" s="124"/>
      <c r="QJ215" s="124"/>
      <c r="QK215" s="124"/>
      <c r="QL215" s="124"/>
      <c r="QM215" s="124"/>
      <c r="QN215" s="124"/>
      <c r="QO215" s="124"/>
      <c r="QP215" s="124"/>
      <c r="QQ215" s="124"/>
      <c r="QR215" s="124"/>
      <c r="QS215" s="124"/>
      <c r="QT215" s="124"/>
      <c r="QU215" s="124"/>
      <c r="QV215" s="124"/>
      <c r="QW215" s="124"/>
      <c r="QX215" s="124"/>
      <c r="QY215" s="124"/>
      <c r="QZ215" s="124"/>
      <c r="RA215" s="124"/>
      <c r="RB215" s="124"/>
      <c r="RC215" s="124"/>
      <c r="RD215" s="124"/>
      <c r="RE215" s="124"/>
      <c r="RF215" s="124"/>
      <c r="RG215" s="124"/>
      <c r="RH215" s="124"/>
      <c r="RI215" s="124"/>
      <c r="RJ215" s="124"/>
      <c r="RK215" s="124"/>
      <c r="RL215" s="124"/>
      <c r="RM215" s="124"/>
      <c r="RN215" s="124"/>
      <c r="RO215" s="124"/>
      <c r="RP215" s="124"/>
      <c r="RQ215" s="124"/>
      <c r="RR215" s="124"/>
      <c r="RS215" s="124"/>
      <c r="RT215" s="124"/>
      <c r="RU215" s="124"/>
      <c r="RV215" s="124"/>
      <c r="RW215" s="124"/>
      <c r="RX215" s="124"/>
      <c r="RY215" s="124"/>
      <c r="RZ215" s="124"/>
      <c r="SA215" s="124"/>
      <c r="SB215" s="124"/>
      <c r="SC215" s="124"/>
      <c r="SD215" s="124"/>
      <c r="SE215" s="124"/>
      <c r="SF215" s="124"/>
      <c r="SG215" s="124"/>
      <c r="SH215" s="124"/>
      <c r="SI215" s="124"/>
      <c r="SJ215" s="124"/>
      <c r="SK215" s="124"/>
      <c r="SL215" s="124"/>
      <c r="SM215" s="124"/>
      <c r="SN215" s="124"/>
      <c r="SO215" s="124"/>
      <c r="SP215" s="124"/>
      <c r="SQ215" s="124"/>
      <c r="SR215" s="124"/>
      <c r="SS215" s="124"/>
      <c r="ST215" s="124"/>
      <c r="SU215" s="124"/>
      <c r="SV215" s="124"/>
      <c r="SW215" s="124"/>
      <c r="SX215" s="124"/>
      <c r="SY215" s="124"/>
      <c r="SZ215" s="124"/>
      <c r="TA215" s="124"/>
      <c r="TB215" s="124"/>
      <c r="TC215" s="124"/>
      <c r="TD215" s="124"/>
      <c r="TE215" s="124"/>
      <c r="TF215" s="124"/>
      <c r="TG215" s="124"/>
      <c r="TH215" s="124"/>
      <c r="TI215" s="124"/>
      <c r="TJ215" s="124"/>
      <c r="TK215" s="124"/>
      <c r="TL215" s="124"/>
      <c r="TM215" s="124"/>
      <c r="TN215" s="124"/>
      <c r="TO215" s="124"/>
      <c r="TP215" s="124"/>
      <c r="TQ215" s="124"/>
      <c r="TR215" s="124"/>
      <c r="TS215" s="124"/>
      <c r="TT215" s="124"/>
      <c r="TU215" s="124"/>
      <c r="TV215" s="124"/>
      <c r="TW215" s="124"/>
      <c r="TX215" s="124"/>
      <c r="TY215" s="124"/>
      <c r="TZ215" s="124"/>
      <c r="UA215" s="124"/>
      <c r="UB215" s="124"/>
      <c r="UC215" s="124"/>
      <c r="UD215" s="124"/>
      <c r="UE215" s="124"/>
      <c r="UF215" s="124"/>
      <c r="UG215" s="124"/>
      <c r="UH215" s="124"/>
      <c r="UI215" s="124"/>
      <c r="UJ215" s="124"/>
      <c r="UK215" s="124"/>
      <c r="UL215" s="124"/>
      <c r="UM215" s="124"/>
      <c r="UN215" s="124"/>
      <c r="UO215" s="124"/>
      <c r="UP215" s="124"/>
      <c r="UQ215" s="124"/>
      <c r="UR215" s="124"/>
      <c r="US215" s="124"/>
      <c r="UT215" s="124"/>
      <c r="UU215" s="124"/>
      <c r="UV215" s="124"/>
      <c r="UW215" s="124"/>
      <c r="UX215" s="124"/>
      <c r="UY215" s="124"/>
      <c r="UZ215" s="124"/>
      <c r="VA215" s="124"/>
      <c r="VB215" s="124"/>
      <c r="VC215" s="124"/>
      <c r="VD215" s="124"/>
      <c r="VE215" s="124"/>
      <c r="VF215" s="124"/>
      <c r="VG215" s="124"/>
      <c r="VH215" s="124"/>
      <c r="VI215" s="124"/>
      <c r="VJ215" s="124"/>
      <c r="VK215" s="124"/>
      <c r="VL215" s="124"/>
      <c r="VM215" s="124"/>
      <c r="VN215" s="124"/>
      <c r="VO215" s="124"/>
      <c r="VP215" s="124"/>
      <c r="VQ215" s="124"/>
      <c r="VR215" s="124"/>
      <c r="VS215" s="124"/>
      <c r="VT215" s="124"/>
      <c r="VU215" s="124"/>
      <c r="VV215" s="124"/>
      <c r="VW215" s="124"/>
      <c r="VX215" s="124"/>
      <c r="VY215" s="124"/>
      <c r="VZ215" s="124"/>
      <c r="WA215" s="124"/>
      <c r="WB215" s="124"/>
      <c r="WC215" s="124"/>
      <c r="WD215" s="124"/>
      <c r="WE215" s="124"/>
      <c r="WF215" s="124"/>
      <c r="WG215" s="124"/>
      <c r="WH215" s="124"/>
      <c r="WI215" s="124"/>
      <c r="WJ215" s="124"/>
      <c r="WK215" s="124"/>
      <c r="WL215" s="124"/>
      <c r="WM215" s="124"/>
      <c r="WN215" s="124"/>
      <c r="WO215" s="124"/>
      <c r="WP215" s="124"/>
      <c r="WQ215" s="124"/>
      <c r="WR215" s="124"/>
      <c r="WS215" s="124"/>
      <c r="WT215" s="124"/>
      <c r="WU215" s="124"/>
      <c r="WV215" s="124"/>
      <c r="WW215" s="124"/>
      <c r="WX215" s="124"/>
      <c r="WY215" s="124"/>
      <c r="WZ215" s="124"/>
      <c r="XA215" s="124"/>
      <c r="XB215" s="124"/>
      <c r="XC215" s="124"/>
      <c r="XD215" s="124"/>
      <c r="XE215" s="124"/>
      <c r="XF215" s="124"/>
      <c r="XG215" s="124"/>
      <c r="XH215" s="124"/>
      <c r="XI215" s="124"/>
      <c r="XJ215" s="124"/>
      <c r="XK215" s="124"/>
      <c r="XL215" s="124"/>
      <c r="XM215" s="124"/>
      <c r="XN215" s="124"/>
      <c r="XO215" s="124"/>
      <c r="XP215" s="124"/>
      <c r="XQ215" s="124"/>
      <c r="XR215" s="124"/>
      <c r="XS215" s="124"/>
      <c r="XT215" s="124"/>
      <c r="XU215" s="124"/>
      <c r="XV215" s="124"/>
      <c r="XW215" s="124"/>
      <c r="XX215" s="124"/>
      <c r="XY215" s="124"/>
      <c r="XZ215" s="124"/>
      <c r="YA215" s="124"/>
    </row>
    <row r="216" spans="1:651" s="18" customFormat="1" x14ac:dyDescent="0.25">
      <c r="A216" s="2">
        <f t="shared" si="16"/>
        <v>26</v>
      </c>
      <c r="B216" s="18" t="s">
        <v>439</v>
      </c>
      <c r="C216" s="18" t="s">
        <v>440</v>
      </c>
      <c r="D216" s="18" t="s">
        <v>30</v>
      </c>
      <c r="E216" s="18" t="s">
        <v>434</v>
      </c>
      <c r="F216" s="18" t="s">
        <v>441</v>
      </c>
      <c r="G216" s="16">
        <v>10000</v>
      </c>
      <c r="H216" s="18">
        <f t="shared" si="17"/>
        <v>287</v>
      </c>
      <c r="I216" s="18">
        <f t="shared" si="18"/>
        <v>304</v>
      </c>
      <c r="L216" s="6">
        <f t="shared" si="20"/>
        <v>9409</v>
      </c>
      <c r="M216" s="141">
        <v>45931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24"/>
      <c r="BQ216" s="124"/>
      <c r="BR216" s="124"/>
      <c r="BS216" s="124"/>
      <c r="BT216" s="124"/>
      <c r="BU216" s="124"/>
      <c r="BV216" s="124"/>
      <c r="BW216" s="124"/>
      <c r="BX216" s="124"/>
      <c r="BY216" s="124"/>
      <c r="BZ216" s="124"/>
      <c r="CA216" s="124"/>
      <c r="CB216" s="124"/>
      <c r="CC216" s="124"/>
      <c r="CD216" s="124"/>
      <c r="CE216" s="124"/>
      <c r="CF216" s="124"/>
      <c r="CG216" s="124"/>
      <c r="CH216" s="124"/>
      <c r="CI216" s="124"/>
      <c r="CJ216" s="124"/>
      <c r="CK216" s="124"/>
      <c r="CL216" s="124"/>
      <c r="CM216" s="124"/>
      <c r="CN216" s="124"/>
      <c r="CO216" s="124"/>
      <c r="CP216" s="124"/>
      <c r="CQ216" s="124"/>
      <c r="CR216" s="124"/>
      <c r="CS216" s="124"/>
      <c r="CT216" s="124"/>
      <c r="CU216" s="124"/>
      <c r="CV216" s="124"/>
      <c r="CW216" s="124"/>
      <c r="CX216" s="124"/>
      <c r="CY216" s="124"/>
      <c r="CZ216" s="124"/>
      <c r="DA216" s="124"/>
      <c r="DB216" s="124"/>
      <c r="DC216" s="124"/>
      <c r="DD216" s="124"/>
      <c r="DE216" s="124"/>
      <c r="DF216" s="124"/>
      <c r="DG216" s="124"/>
      <c r="DH216" s="124"/>
      <c r="DI216" s="124"/>
      <c r="DJ216" s="124"/>
      <c r="DK216" s="124"/>
      <c r="DL216" s="124"/>
      <c r="DM216" s="124"/>
      <c r="DN216" s="124"/>
      <c r="DO216" s="124"/>
      <c r="DP216" s="124"/>
      <c r="DQ216" s="124"/>
      <c r="DR216" s="124"/>
      <c r="DS216" s="124"/>
      <c r="DT216" s="124"/>
      <c r="DU216" s="124"/>
      <c r="DV216" s="124"/>
      <c r="DW216" s="124"/>
      <c r="DX216" s="124"/>
      <c r="DY216" s="124"/>
      <c r="DZ216" s="124"/>
      <c r="EA216" s="124"/>
      <c r="EB216" s="124"/>
      <c r="EC216" s="124"/>
      <c r="ED216" s="124"/>
      <c r="EE216" s="124"/>
      <c r="EF216" s="124"/>
      <c r="EG216" s="124"/>
      <c r="EH216" s="124"/>
      <c r="EI216" s="124"/>
      <c r="EJ216" s="124"/>
      <c r="EK216" s="124"/>
      <c r="EL216" s="124"/>
      <c r="EM216" s="124"/>
      <c r="EN216" s="124"/>
      <c r="EO216" s="124"/>
      <c r="EP216" s="124"/>
      <c r="EQ216" s="124"/>
      <c r="ER216" s="124"/>
      <c r="ES216" s="124"/>
      <c r="ET216" s="124"/>
      <c r="EU216" s="124"/>
      <c r="EV216" s="124"/>
      <c r="EW216" s="124"/>
      <c r="EX216" s="124"/>
      <c r="EY216" s="124"/>
      <c r="EZ216" s="124"/>
      <c r="FA216" s="124"/>
      <c r="FB216" s="124"/>
      <c r="FC216" s="124"/>
      <c r="FD216" s="124"/>
      <c r="FE216" s="124"/>
      <c r="FF216" s="124"/>
      <c r="FG216" s="124"/>
      <c r="FH216" s="124"/>
      <c r="FI216" s="124"/>
      <c r="FJ216" s="124"/>
      <c r="FK216" s="124"/>
      <c r="FL216" s="124"/>
      <c r="FM216" s="124"/>
      <c r="FN216" s="124"/>
      <c r="FO216" s="124"/>
      <c r="FP216" s="124"/>
      <c r="FQ216" s="124"/>
      <c r="FR216" s="124"/>
      <c r="FS216" s="124"/>
      <c r="FT216" s="124"/>
      <c r="FU216" s="124"/>
      <c r="FV216" s="124"/>
      <c r="FW216" s="124"/>
      <c r="FX216" s="124"/>
      <c r="FY216" s="124"/>
      <c r="FZ216" s="124"/>
      <c r="GA216" s="124"/>
      <c r="GB216" s="124"/>
      <c r="GC216" s="124"/>
      <c r="GD216" s="124"/>
      <c r="GE216" s="124"/>
      <c r="GF216" s="124"/>
      <c r="GG216" s="124"/>
      <c r="GH216" s="124"/>
      <c r="GI216" s="124"/>
      <c r="GJ216" s="124"/>
      <c r="GK216" s="124"/>
      <c r="GL216" s="124"/>
      <c r="GM216" s="124"/>
      <c r="GN216" s="124"/>
      <c r="GO216" s="124"/>
      <c r="GP216" s="124"/>
      <c r="GQ216" s="124"/>
      <c r="GR216" s="124"/>
      <c r="GS216" s="124"/>
      <c r="GT216" s="124"/>
      <c r="GU216" s="124"/>
      <c r="GV216" s="124"/>
      <c r="GW216" s="124"/>
      <c r="GX216" s="124"/>
      <c r="GY216" s="124"/>
      <c r="GZ216" s="124"/>
      <c r="HA216" s="124"/>
      <c r="HB216" s="124"/>
      <c r="HC216" s="124"/>
      <c r="HD216" s="124"/>
      <c r="HE216" s="124"/>
      <c r="HF216" s="124"/>
      <c r="HG216" s="124"/>
      <c r="HH216" s="124"/>
      <c r="HI216" s="124"/>
      <c r="HJ216" s="124"/>
      <c r="HK216" s="124"/>
      <c r="HL216" s="124"/>
      <c r="HM216" s="124"/>
      <c r="HN216" s="124"/>
      <c r="HO216" s="124"/>
      <c r="HP216" s="124"/>
      <c r="HQ216" s="124"/>
      <c r="HR216" s="124"/>
      <c r="HS216" s="124"/>
      <c r="HT216" s="124"/>
      <c r="HU216" s="124"/>
      <c r="HV216" s="124"/>
      <c r="HW216" s="124"/>
      <c r="HX216" s="124"/>
      <c r="HY216" s="124"/>
      <c r="HZ216" s="124"/>
      <c r="IA216" s="124"/>
      <c r="IB216" s="124"/>
      <c r="IC216" s="124"/>
      <c r="ID216" s="124"/>
      <c r="IE216" s="124"/>
      <c r="IF216" s="124"/>
      <c r="IG216" s="124"/>
      <c r="IH216" s="124"/>
      <c r="II216" s="124"/>
      <c r="IJ216" s="124"/>
      <c r="IK216" s="124"/>
      <c r="IL216" s="124"/>
      <c r="IM216" s="124"/>
      <c r="IN216" s="124"/>
      <c r="IO216" s="124"/>
      <c r="IP216" s="124"/>
      <c r="IQ216" s="124"/>
      <c r="IR216" s="124"/>
      <c r="IS216" s="124"/>
      <c r="IT216" s="124"/>
      <c r="IU216" s="124"/>
      <c r="IV216" s="124"/>
      <c r="IW216" s="124"/>
      <c r="IX216" s="124"/>
      <c r="IY216" s="124"/>
      <c r="IZ216" s="124"/>
      <c r="JA216" s="124"/>
      <c r="JB216" s="124"/>
      <c r="JC216" s="124"/>
      <c r="JD216" s="124"/>
      <c r="JE216" s="124"/>
      <c r="JF216" s="124"/>
      <c r="JG216" s="124"/>
      <c r="JH216" s="124"/>
      <c r="JI216" s="124"/>
      <c r="JJ216" s="124"/>
      <c r="JK216" s="124"/>
      <c r="JL216" s="124"/>
      <c r="JM216" s="124"/>
      <c r="JN216" s="124"/>
      <c r="JO216" s="124"/>
      <c r="JP216" s="124"/>
      <c r="JQ216" s="124"/>
      <c r="JR216" s="124"/>
      <c r="JS216" s="124"/>
      <c r="JT216" s="124"/>
      <c r="JU216" s="124"/>
      <c r="JV216" s="124"/>
      <c r="JW216" s="124"/>
      <c r="JX216" s="124"/>
      <c r="JY216" s="124"/>
      <c r="JZ216" s="124"/>
      <c r="KA216" s="124"/>
      <c r="KB216" s="124"/>
      <c r="KC216" s="124"/>
      <c r="KD216" s="124"/>
      <c r="KE216" s="124"/>
      <c r="KF216" s="124"/>
      <c r="KG216" s="124"/>
      <c r="KH216" s="124"/>
      <c r="KI216" s="124"/>
      <c r="KJ216" s="124"/>
      <c r="KK216" s="124"/>
      <c r="KL216" s="124"/>
      <c r="KM216" s="124"/>
      <c r="KN216" s="124"/>
      <c r="KO216" s="124"/>
      <c r="KP216" s="124"/>
      <c r="KQ216" s="124"/>
      <c r="KR216" s="124"/>
      <c r="KS216" s="124"/>
      <c r="KT216" s="124"/>
      <c r="KU216" s="124"/>
      <c r="KV216" s="124"/>
      <c r="KW216" s="124"/>
      <c r="KX216" s="124"/>
      <c r="KY216" s="124"/>
      <c r="KZ216" s="124"/>
      <c r="LA216" s="124"/>
      <c r="LB216" s="124"/>
      <c r="LC216" s="124"/>
      <c r="LD216" s="124"/>
      <c r="LE216" s="124"/>
      <c r="LF216" s="124"/>
      <c r="LG216" s="124"/>
      <c r="LH216" s="124"/>
      <c r="LI216" s="124"/>
      <c r="LJ216" s="124"/>
      <c r="LK216" s="124"/>
      <c r="LL216" s="124"/>
      <c r="LM216" s="124"/>
      <c r="LN216" s="124"/>
      <c r="LO216" s="124"/>
      <c r="LP216" s="124"/>
      <c r="LQ216" s="124"/>
      <c r="LR216" s="124"/>
      <c r="LS216" s="124"/>
      <c r="LT216" s="124"/>
      <c r="LU216" s="124"/>
      <c r="LV216" s="124"/>
      <c r="LW216" s="124"/>
      <c r="LX216" s="124"/>
      <c r="LY216" s="124"/>
      <c r="LZ216" s="124"/>
      <c r="MA216" s="124"/>
      <c r="MB216" s="124"/>
      <c r="MC216" s="124"/>
      <c r="MD216" s="124"/>
      <c r="ME216" s="124"/>
      <c r="MF216" s="124"/>
      <c r="MG216" s="124"/>
      <c r="MH216" s="124"/>
      <c r="MI216" s="124"/>
      <c r="MJ216" s="124"/>
      <c r="MK216" s="124"/>
      <c r="ML216" s="124"/>
      <c r="MM216" s="124"/>
      <c r="MN216" s="124"/>
      <c r="MO216" s="124"/>
      <c r="MP216" s="124"/>
      <c r="MQ216" s="124"/>
      <c r="MR216" s="124"/>
      <c r="MS216" s="124"/>
      <c r="MT216" s="124"/>
      <c r="MU216" s="124"/>
      <c r="MV216" s="124"/>
      <c r="MW216" s="124"/>
      <c r="MX216" s="124"/>
      <c r="MY216" s="124"/>
      <c r="MZ216" s="124"/>
      <c r="NA216" s="124"/>
      <c r="NB216" s="124"/>
      <c r="NC216" s="124"/>
      <c r="ND216" s="124"/>
      <c r="NE216" s="124"/>
      <c r="NF216" s="124"/>
      <c r="NG216" s="124"/>
      <c r="NH216" s="124"/>
      <c r="NI216" s="124"/>
      <c r="NJ216" s="124"/>
      <c r="NK216" s="124"/>
      <c r="NL216" s="124"/>
      <c r="NM216" s="124"/>
      <c r="NN216" s="124"/>
      <c r="NO216" s="124"/>
      <c r="NP216" s="124"/>
      <c r="NQ216" s="124"/>
      <c r="NR216" s="124"/>
      <c r="NS216" s="124"/>
      <c r="NT216" s="124"/>
      <c r="NU216" s="124"/>
      <c r="NV216" s="124"/>
      <c r="NW216" s="124"/>
      <c r="NX216" s="124"/>
      <c r="NY216" s="124"/>
      <c r="NZ216" s="124"/>
      <c r="OA216" s="124"/>
      <c r="OB216" s="124"/>
      <c r="OC216" s="124"/>
      <c r="OD216" s="124"/>
      <c r="OE216" s="124"/>
      <c r="OF216" s="124"/>
      <c r="OG216" s="124"/>
      <c r="OH216" s="124"/>
      <c r="OI216" s="124"/>
      <c r="OJ216" s="124"/>
      <c r="OK216" s="124"/>
      <c r="OL216" s="124"/>
      <c r="OM216" s="124"/>
      <c r="ON216" s="124"/>
      <c r="OO216" s="124"/>
      <c r="OP216" s="124"/>
      <c r="OQ216" s="124"/>
      <c r="OR216" s="124"/>
      <c r="OS216" s="124"/>
      <c r="OT216" s="124"/>
      <c r="OU216" s="124"/>
      <c r="OV216" s="124"/>
      <c r="OW216" s="124"/>
      <c r="OX216" s="124"/>
      <c r="OY216" s="124"/>
      <c r="OZ216" s="124"/>
      <c r="PA216" s="124"/>
      <c r="PB216" s="124"/>
      <c r="PC216" s="124"/>
      <c r="PD216" s="124"/>
      <c r="PE216" s="124"/>
      <c r="PF216" s="124"/>
      <c r="PG216" s="124"/>
      <c r="PH216" s="124"/>
      <c r="PI216" s="124"/>
      <c r="PJ216" s="124"/>
      <c r="PK216" s="124"/>
      <c r="PL216" s="124"/>
      <c r="PM216" s="124"/>
      <c r="PN216" s="124"/>
      <c r="PO216" s="124"/>
      <c r="PP216" s="124"/>
      <c r="PQ216" s="124"/>
      <c r="PR216" s="124"/>
      <c r="PS216" s="124"/>
      <c r="PT216" s="124"/>
      <c r="PU216" s="124"/>
      <c r="PV216" s="124"/>
      <c r="PW216" s="124"/>
      <c r="PX216" s="124"/>
      <c r="PY216" s="124"/>
      <c r="PZ216" s="124"/>
      <c r="QA216" s="124"/>
      <c r="QB216" s="124"/>
      <c r="QC216" s="124"/>
      <c r="QD216" s="124"/>
      <c r="QE216" s="124"/>
      <c r="QF216" s="124"/>
      <c r="QG216" s="124"/>
      <c r="QH216" s="124"/>
      <c r="QI216" s="124"/>
      <c r="QJ216" s="124"/>
      <c r="QK216" s="124"/>
      <c r="QL216" s="124"/>
      <c r="QM216" s="124"/>
      <c r="QN216" s="124"/>
      <c r="QO216" s="124"/>
      <c r="QP216" s="124"/>
      <c r="QQ216" s="124"/>
      <c r="QR216" s="124"/>
      <c r="QS216" s="124"/>
      <c r="QT216" s="124"/>
      <c r="QU216" s="124"/>
      <c r="QV216" s="124"/>
      <c r="QW216" s="124"/>
      <c r="QX216" s="124"/>
      <c r="QY216" s="124"/>
      <c r="QZ216" s="124"/>
      <c r="RA216" s="124"/>
      <c r="RB216" s="124"/>
      <c r="RC216" s="124"/>
      <c r="RD216" s="124"/>
      <c r="RE216" s="124"/>
      <c r="RF216" s="124"/>
      <c r="RG216" s="124"/>
      <c r="RH216" s="124"/>
      <c r="RI216" s="124"/>
      <c r="RJ216" s="124"/>
      <c r="RK216" s="124"/>
      <c r="RL216" s="124"/>
      <c r="RM216" s="124"/>
      <c r="RN216" s="124"/>
      <c r="RO216" s="124"/>
      <c r="RP216" s="124"/>
      <c r="RQ216" s="124"/>
      <c r="RR216" s="124"/>
      <c r="RS216" s="124"/>
      <c r="RT216" s="124"/>
      <c r="RU216" s="124"/>
      <c r="RV216" s="124"/>
      <c r="RW216" s="124"/>
      <c r="RX216" s="124"/>
      <c r="RY216" s="124"/>
      <c r="RZ216" s="124"/>
      <c r="SA216" s="124"/>
      <c r="SB216" s="124"/>
      <c r="SC216" s="124"/>
      <c r="SD216" s="124"/>
      <c r="SE216" s="124"/>
      <c r="SF216" s="124"/>
      <c r="SG216" s="124"/>
      <c r="SH216" s="124"/>
      <c r="SI216" s="124"/>
      <c r="SJ216" s="124"/>
      <c r="SK216" s="124"/>
      <c r="SL216" s="124"/>
      <c r="SM216" s="124"/>
      <c r="SN216" s="124"/>
      <c r="SO216" s="124"/>
      <c r="SP216" s="124"/>
      <c r="SQ216" s="124"/>
      <c r="SR216" s="124"/>
      <c r="SS216" s="124"/>
      <c r="ST216" s="124"/>
      <c r="SU216" s="124"/>
      <c r="SV216" s="124"/>
      <c r="SW216" s="124"/>
      <c r="SX216" s="124"/>
      <c r="SY216" s="124"/>
      <c r="SZ216" s="124"/>
      <c r="TA216" s="124"/>
      <c r="TB216" s="124"/>
      <c r="TC216" s="124"/>
      <c r="TD216" s="124"/>
      <c r="TE216" s="124"/>
      <c r="TF216" s="124"/>
      <c r="TG216" s="124"/>
      <c r="TH216" s="124"/>
      <c r="TI216" s="124"/>
      <c r="TJ216" s="124"/>
      <c r="TK216" s="124"/>
      <c r="TL216" s="124"/>
      <c r="TM216" s="124"/>
      <c r="TN216" s="124"/>
      <c r="TO216" s="124"/>
      <c r="TP216" s="124"/>
      <c r="TQ216" s="124"/>
      <c r="TR216" s="124"/>
      <c r="TS216" s="124"/>
      <c r="TT216" s="124"/>
      <c r="TU216" s="124"/>
      <c r="TV216" s="124"/>
      <c r="TW216" s="124"/>
      <c r="TX216" s="124"/>
      <c r="TY216" s="124"/>
      <c r="TZ216" s="124"/>
      <c r="UA216" s="124"/>
      <c r="UB216" s="124"/>
      <c r="UC216" s="124"/>
      <c r="UD216" s="124"/>
      <c r="UE216" s="124"/>
      <c r="UF216" s="124"/>
      <c r="UG216" s="124"/>
      <c r="UH216" s="124"/>
      <c r="UI216" s="124"/>
      <c r="UJ216" s="124"/>
      <c r="UK216" s="124"/>
      <c r="UL216" s="124"/>
      <c r="UM216" s="124"/>
      <c r="UN216" s="124"/>
      <c r="UO216" s="124"/>
      <c r="UP216" s="124"/>
      <c r="UQ216" s="124"/>
      <c r="UR216" s="124"/>
      <c r="US216" s="124"/>
      <c r="UT216" s="124"/>
      <c r="UU216" s="124"/>
      <c r="UV216" s="124"/>
      <c r="UW216" s="124"/>
      <c r="UX216" s="124"/>
      <c r="UY216" s="124"/>
      <c r="UZ216" s="124"/>
      <c r="VA216" s="124"/>
      <c r="VB216" s="124"/>
      <c r="VC216" s="124"/>
      <c r="VD216" s="124"/>
      <c r="VE216" s="124"/>
      <c r="VF216" s="124"/>
      <c r="VG216" s="124"/>
      <c r="VH216" s="124"/>
      <c r="VI216" s="124"/>
      <c r="VJ216" s="124"/>
      <c r="VK216" s="124"/>
      <c r="VL216" s="124"/>
      <c r="VM216" s="124"/>
      <c r="VN216" s="124"/>
      <c r="VO216" s="124"/>
      <c r="VP216" s="124"/>
      <c r="VQ216" s="124"/>
      <c r="VR216" s="124"/>
      <c r="VS216" s="124"/>
      <c r="VT216" s="124"/>
      <c r="VU216" s="124"/>
      <c r="VV216" s="124"/>
      <c r="VW216" s="124"/>
      <c r="VX216" s="124"/>
      <c r="VY216" s="124"/>
      <c r="VZ216" s="124"/>
      <c r="WA216" s="124"/>
      <c r="WB216" s="124"/>
      <c r="WC216" s="124"/>
      <c r="WD216" s="124"/>
      <c r="WE216" s="124"/>
      <c r="WF216" s="124"/>
      <c r="WG216" s="124"/>
      <c r="WH216" s="124"/>
      <c r="WI216" s="124"/>
      <c r="WJ216" s="124"/>
      <c r="WK216" s="124"/>
      <c r="WL216" s="124"/>
      <c r="WM216" s="124"/>
      <c r="WN216" s="124"/>
      <c r="WO216" s="124"/>
      <c r="WP216" s="124"/>
      <c r="WQ216" s="124"/>
      <c r="WR216" s="124"/>
      <c r="WS216" s="124"/>
      <c r="WT216" s="124"/>
      <c r="WU216" s="124"/>
      <c r="WV216" s="124"/>
      <c r="WW216" s="124"/>
      <c r="WX216" s="124"/>
      <c r="WY216" s="124"/>
      <c r="WZ216" s="124"/>
      <c r="XA216" s="124"/>
      <c r="XB216" s="124"/>
      <c r="XC216" s="124"/>
      <c r="XD216" s="124"/>
      <c r="XE216" s="124"/>
      <c r="XF216" s="124"/>
      <c r="XG216" s="124"/>
      <c r="XH216" s="124"/>
      <c r="XI216" s="124"/>
      <c r="XJ216" s="124"/>
      <c r="XK216" s="124"/>
      <c r="XL216" s="124"/>
      <c r="XM216" s="124"/>
      <c r="XN216" s="124"/>
      <c r="XO216" s="124"/>
      <c r="XP216" s="124"/>
      <c r="XQ216" s="124"/>
      <c r="XR216" s="124"/>
      <c r="XS216" s="124"/>
      <c r="XT216" s="124"/>
      <c r="XU216" s="124"/>
      <c r="XV216" s="124"/>
      <c r="XW216" s="124"/>
      <c r="XX216" s="124"/>
      <c r="XY216" s="124"/>
      <c r="XZ216" s="124"/>
      <c r="YA216" s="124"/>
    </row>
    <row r="217" spans="1:651" s="18" customFormat="1" x14ac:dyDescent="0.25">
      <c r="A217" s="2">
        <f t="shared" si="16"/>
        <v>27</v>
      </c>
      <c r="B217" s="18" t="s">
        <v>442</v>
      </c>
      <c r="C217" s="18" t="s">
        <v>443</v>
      </c>
      <c r="D217" s="18" t="s">
        <v>137</v>
      </c>
      <c r="E217" s="18" t="s">
        <v>434</v>
      </c>
      <c r="F217" s="18" t="s">
        <v>444</v>
      </c>
      <c r="G217" s="16">
        <v>17936</v>
      </c>
      <c r="H217" s="18">
        <f t="shared" si="17"/>
        <v>514.76319999999998</v>
      </c>
      <c r="I217" s="18">
        <f t="shared" si="18"/>
        <v>545.25440000000003</v>
      </c>
      <c r="L217" s="6">
        <f t="shared" si="20"/>
        <v>16875.982399999997</v>
      </c>
      <c r="M217" s="141">
        <v>43739</v>
      </c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24"/>
      <c r="BQ217" s="124"/>
      <c r="BR217" s="124"/>
      <c r="BS217" s="124"/>
      <c r="BT217" s="124"/>
      <c r="BU217" s="124"/>
      <c r="BV217" s="124"/>
      <c r="BW217" s="124"/>
      <c r="BX217" s="124"/>
      <c r="BY217" s="124"/>
      <c r="BZ217" s="124"/>
      <c r="CA217" s="124"/>
      <c r="CB217" s="124"/>
      <c r="CC217" s="124"/>
      <c r="CD217" s="124"/>
      <c r="CE217" s="124"/>
      <c r="CF217" s="124"/>
      <c r="CG217" s="124"/>
      <c r="CH217" s="124"/>
      <c r="CI217" s="124"/>
      <c r="CJ217" s="124"/>
      <c r="CK217" s="124"/>
      <c r="CL217" s="124"/>
      <c r="CM217" s="124"/>
      <c r="CN217" s="124"/>
      <c r="CO217" s="124"/>
      <c r="CP217" s="124"/>
      <c r="CQ217" s="124"/>
      <c r="CR217" s="124"/>
      <c r="CS217" s="124"/>
      <c r="CT217" s="124"/>
      <c r="CU217" s="124"/>
      <c r="CV217" s="124"/>
      <c r="CW217" s="124"/>
      <c r="CX217" s="124"/>
      <c r="CY217" s="124"/>
      <c r="CZ217" s="124"/>
      <c r="DA217" s="124"/>
      <c r="DB217" s="124"/>
      <c r="DC217" s="124"/>
      <c r="DD217" s="124"/>
      <c r="DE217" s="124"/>
      <c r="DF217" s="124"/>
      <c r="DG217" s="124"/>
      <c r="DH217" s="124"/>
      <c r="DI217" s="124"/>
      <c r="DJ217" s="124"/>
      <c r="DK217" s="124"/>
      <c r="DL217" s="124"/>
      <c r="DM217" s="124"/>
      <c r="DN217" s="124"/>
      <c r="DO217" s="124"/>
      <c r="DP217" s="124"/>
      <c r="DQ217" s="124"/>
      <c r="DR217" s="124"/>
      <c r="DS217" s="124"/>
      <c r="DT217" s="124"/>
      <c r="DU217" s="124"/>
      <c r="DV217" s="124"/>
      <c r="DW217" s="124"/>
      <c r="DX217" s="124"/>
      <c r="DY217" s="124"/>
      <c r="DZ217" s="124"/>
      <c r="EA217" s="124"/>
      <c r="EB217" s="124"/>
      <c r="EC217" s="124"/>
      <c r="ED217" s="124"/>
      <c r="EE217" s="124"/>
      <c r="EF217" s="124"/>
      <c r="EG217" s="124"/>
      <c r="EH217" s="124"/>
      <c r="EI217" s="124"/>
      <c r="EJ217" s="124"/>
      <c r="EK217" s="124"/>
      <c r="EL217" s="124"/>
      <c r="EM217" s="124"/>
      <c r="EN217" s="124"/>
      <c r="EO217" s="124"/>
      <c r="EP217" s="124"/>
      <c r="EQ217" s="124"/>
      <c r="ER217" s="124"/>
      <c r="ES217" s="124"/>
      <c r="ET217" s="124"/>
      <c r="EU217" s="124"/>
      <c r="EV217" s="124"/>
      <c r="EW217" s="124"/>
      <c r="EX217" s="124"/>
      <c r="EY217" s="124"/>
      <c r="EZ217" s="124"/>
      <c r="FA217" s="124"/>
      <c r="FB217" s="124"/>
      <c r="FC217" s="124"/>
      <c r="FD217" s="124"/>
      <c r="FE217" s="124"/>
      <c r="FF217" s="124"/>
      <c r="FG217" s="124"/>
      <c r="FH217" s="124"/>
      <c r="FI217" s="124"/>
      <c r="FJ217" s="124"/>
      <c r="FK217" s="124"/>
      <c r="FL217" s="124"/>
      <c r="FM217" s="124"/>
      <c r="FN217" s="124"/>
      <c r="FO217" s="124"/>
      <c r="FP217" s="124"/>
      <c r="FQ217" s="124"/>
      <c r="FR217" s="124"/>
      <c r="FS217" s="124"/>
      <c r="FT217" s="124"/>
      <c r="FU217" s="124"/>
      <c r="FV217" s="124"/>
      <c r="FW217" s="124"/>
      <c r="FX217" s="124"/>
      <c r="FY217" s="124"/>
      <c r="FZ217" s="124"/>
      <c r="GA217" s="124"/>
      <c r="GB217" s="124"/>
      <c r="GC217" s="124"/>
      <c r="GD217" s="124"/>
      <c r="GE217" s="124"/>
      <c r="GF217" s="124"/>
      <c r="GG217" s="124"/>
      <c r="GH217" s="124"/>
      <c r="GI217" s="124"/>
      <c r="GJ217" s="124"/>
      <c r="GK217" s="124"/>
      <c r="GL217" s="124"/>
      <c r="GM217" s="124"/>
      <c r="GN217" s="124"/>
      <c r="GO217" s="124"/>
      <c r="GP217" s="124"/>
      <c r="GQ217" s="124"/>
      <c r="GR217" s="124"/>
      <c r="GS217" s="124"/>
      <c r="GT217" s="124"/>
      <c r="GU217" s="124"/>
      <c r="GV217" s="124"/>
      <c r="GW217" s="124"/>
      <c r="GX217" s="124"/>
      <c r="GY217" s="124"/>
      <c r="GZ217" s="124"/>
      <c r="HA217" s="124"/>
      <c r="HB217" s="124"/>
      <c r="HC217" s="124"/>
      <c r="HD217" s="124"/>
      <c r="HE217" s="124"/>
      <c r="HF217" s="124"/>
      <c r="HG217" s="124"/>
      <c r="HH217" s="124"/>
      <c r="HI217" s="124"/>
      <c r="HJ217" s="124"/>
      <c r="HK217" s="124"/>
      <c r="HL217" s="124"/>
      <c r="HM217" s="124"/>
      <c r="HN217" s="124"/>
      <c r="HO217" s="124"/>
      <c r="HP217" s="124"/>
      <c r="HQ217" s="124"/>
      <c r="HR217" s="124"/>
      <c r="HS217" s="124"/>
      <c r="HT217" s="124"/>
      <c r="HU217" s="124"/>
      <c r="HV217" s="124"/>
      <c r="HW217" s="124"/>
      <c r="HX217" s="124"/>
      <c r="HY217" s="124"/>
      <c r="HZ217" s="124"/>
      <c r="IA217" s="124"/>
      <c r="IB217" s="124"/>
      <c r="IC217" s="124"/>
      <c r="ID217" s="124"/>
      <c r="IE217" s="124"/>
      <c r="IF217" s="124"/>
      <c r="IG217" s="124"/>
      <c r="IH217" s="124"/>
      <c r="II217" s="124"/>
      <c r="IJ217" s="124"/>
      <c r="IK217" s="124"/>
      <c r="IL217" s="124"/>
      <c r="IM217" s="124"/>
      <c r="IN217" s="124"/>
      <c r="IO217" s="124"/>
      <c r="IP217" s="124"/>
      <c r="IQ217" s="124"/>
      <c r="IR217" s="124"/>
      <c r="IS217" s="124"/>
      <c r="IT217" s="124"/>
      <c r="IU217" s="124"/>
      <c r="IV217" s="124"/>
      <c r="IW217" s="124"/>
      <c r="IX217" s="124"/>
      <c r="IY217" s="124"/>
      <c r="IZ217" s="124"/>
      <c r="JA217" s="124"/>
      <c r="JB217" s="124"/>
      <c r="JC217" s="124"/>
      <c r="JD217" s="124"/>
      <c r="JE217" s="124"/>
      <c r="JF217" s="124"/>
      <c r="JG217" s="124"/>
      <c r="JH217" s="124"/>
      <c r="JI217" s="124"/>
      <c r="JJ217" s="124"/>
      <c r="JK217" s="124"/>
      <c r="JL217" s="124"/>
      <c r="JM217" s="124"/>
      <c r="JN217" s="124"/>
      <c r="JO217" s="124"/>
      <c r="JP217" s="124"/>
      <c r="JQ217" s="124"/>
      <c r="JR217" s="124"/>
      <c r="JS217" s="124"/>
      <c r="JT217" s="124"/>
      <c r="JU217" s="124"/>
      <c r="JV217" s="124"/>
      <c r="JW217" s="124"/>
      <c r="JX217" s="124"/>
      <c r="JY217" s="124"/>
      <c r="JZ217" s="124"/>
      <c r="KA217" s="124"/>
      <c r="KB217" s="124"/>
      <c r="KC217" s="124"/>
      <c r="KD217" s="124"/>
      <c r="KE217" s="124"/>
      <c r="KF217" s="124"/>
      <c r="KG217" s="124"/>
      <c r="KH217" s="124"/>
      <c r="KI217" s="124"/>
      <c r="KJ217" s="124"/>
      <c r="KK217" s="124"/>
      <c r="KL217" s="124"/>
      <c r="KM217" s="124"/>
      <c r="KN217" s="124"/>
      <c r="KO217" s="124"/>
      <c r="KP217" s="124"/>
      <c r="KQ217" s="124"/>
      <c r="KR217" s="124"/>
      <c r="KS217" s="124"/>
      <c r="KT217" s="124"/>
      <c r="KU217" s="124"/>
      <c r="KV217" s="124"/>
      <c r="KW217" s="124"/>
      <c r="KX217" s="124"/>
      <c r="KY217" s="124"/>
      <c r="KZ217" s="124"/>
      <c r="LA217" s="124"/>
      <c r="LB217" s="124"/>
      <c r="LC217" s="124"/>
      <c r="LD217" s="124"/>
      <c r="LE217" s="124"/>
      <c r="LF217" s="124"/>
      <c r="LG217" s="124"/>
      <c r="LH217" s="124"/>
      <c r="LI217" s="124"/>
      <c r="LJ217" s="124"/>
      <c r="LK217" s="124"/>
      <c r="LL217" s="124"/>
      <c r="LM217" s="124"/>
      <c r="LN217" s="124"/>
      <c r="LO217" s="124"/>
      <c r="LP217" s="124"/>
      <c r="LQ217" s="124"/>
      <c r="LR217" s="124"/>
      <c r="LS217" s="124"/>
      <c r="LT217" s="124"/>
      <c r="LU217" s="124"/>
      <c r="LV217" s="124"/>
      <c r="LW217" s="124"/>
      <c r="LX217" s="124"/>
      <c r="LY217" s="124"/>
      <c r="LZ217" s="124"/>
      <c r="MA217" s="124"/>
      <c r="MB217" s="124"/>
      <c r="MC217" s="124"/>
      <c r="MD217" s="124"/>
      <c r="ME217" s="124"/>
      <c r="MF217" s="124"/>
      <c r="MG217" s="124"/>
      <c r="MH217" s="124"/>
      <c r="MI217" s="124"/>
      <c r="MJ217" s="124"/>
      <c r="MK217" s="124"/>
      <c r="ML217" s="124"/>
      <c r="MM217" s="124"/>
      <c r="MN217" s="124"/>
      <c r="MO217" s="124"/>
      <c r="MP217" s="124"/>
      <c r="MQ217" s="124"/>
      <c r="MR217" s="124"/>
      <c r="MS217" s="124"/>
      <c r="MT217" s="124"/>
      <c r="MU217" s="124"/>
      <c r="MV217" s="124"/>
      <c r="MW217" s="124"/>
      <c r="MX217" s="124"/>
      <c r="MY217" s="124"/>
      <c r="MZ217" s="124"/>
      <c r="NA217" s="124"/>
      <c r="NB217" s="124"/>
      <c r="NC217" s="124"/>
      <c r="ND217" s="124"/>
      <c r="NE217" s="124"/>
      <c r="NF217" s="124"/>
      <c r="NG217" s="124"/>
      <c r="NH217" s="124"/>
      <c r="NI217" s="124"/>
      <c r="NJ217" s="124"/>
      <c r="NK217" s="124"/>
      <c r="NL217" s="124"/>
      <c r="NM217" s="124"/>
      <c r="NN217" s="124"/>
      <c r="NO217" s="124"/>
      <c r="NP217" s="124"/>
      <c r="NQ217" s="124"/>
      <c r="NR217" s="124"/>
      <c r="NS217" s="124"/>
      <c r="NT217" s="124"/>
      <c r="NU217" s="124"/>
      <c r="NV217" s="124"/>
      <c r="NW217" s="124"/>
      <c r="NX217" s="124"/>
      <c r="NY217" s="124"/>
      <c r="NZ217" s="124"/>
      <c r="OA217" s="124"/>
      <c r="OB217" s="124"/>
      <c r="OC217" s="124"/>
      <c r="OD217" s="124"/>
      <c r="OE217" s="124"/>
      <c r="OF217" s="124"/>
      <c r="OG217" s="124"/>
      <c r="OH217" s="124"/>
      <c r="OI217" s="124"/>
      <c r="OJ217" s="124"/>
      <c r="OK217" s="124"/>
      <c r="OL217" s="124"/>
      <c r="OM217" s="124"/>
      <c r="ON217" s="124"/>
      <c r="OO217" s="124"/>
      <c r="OP217" s="124"/>
      <c r="OQ217" s="124"/>
      <c r="OR217" s="124"/>
      <c r="OS217" s="124"/>
      <c r="OT217" s="124"/>
      <c r="OU217" s="124"/>
      <c r="OV217" s="124"/>
      <c r="OW217" s="124"/>
      <c r="OX217" s="124"/>
      <c r="OY217" s="124"/>
      <c r="OZ217" s="124"/>
      <c r="PA217" s="124"/>
      <c r="PB217" s="124"/>
      <c r="PC217" s="124"/>
      <c r="PD217" s="124"/>
      <c r="PE217" s="124"/>
      <c r="PF217" s="124"/>
      <c r="PG217" s="124"/>
      <c r="PH217" s="124"/>
      <c r="PI217" s="124"/>
      <c r="PJ217" s="124"/>
      <c r="PK217" s="124"/>
      <c r="PL217" s="124"/>
      <c r="PM217" s="124"/>
      <c r="PN217" s="124"/>
      <c r="PO217" s="124"/>
      <c r="PP217" s="124"/>
      <c r="PQ217" s="124"/>
      <c r="PR217" s="124"/>
      <c r="PS217" s="124"/>
      <c r="PT217" s="124"/>
      <c r="PU217" s="124"/>
      <c r="PV217" s="124"/>
      <c r="PW217" s="124"/>
      <c r="PX217" s="124"/>
      <c r="PY217" s="124"/>
      <c r="PZ217" s="124"/>
      <c r="QA217" s="124"/>
      <c r="QB217" s="124"/>
      <c r="QC217" s="124"/>
      <c r="QD217" s="124"/>
      <c r="QE217" s="124"/>
      <c r="QF217" s="124"/>
      <c r="QG217" s="124"/>
      <c r="QH217" s="124"/>
      <c r="QI217" s="124"/>
      <c r="QJ217" s="124"/>
      <c r="QK217" s="124"/>
      <c r="QL217" s="124"/>
      <c r="QM217" s="124"/>
      <c r="QN217" s="124"/>
      <c r="QO217" s="124"/>
      <c r="QP217" s="124"/>
      <c r="QQ217" s="124"/>
      <c r="QR217" s="124"/>
      <c r="QS217" s="124"/>
      <c r="QT217" s="124"/>
      <c r="QU217" s="124"/>
      <c r="QV217" s="124"/>
      <c r="QW217" s="124"/>
      <c r="QX217" s="124"/>
      <c r="QY217" s="124"/>
      <c r="QZ217" s="124"/>
      <c r="RA217" s="124"/>
      <c r="RB217" s="124"/>
      <c r="RC217" s="124"/>
      <c r="RD217" s="124"/>
      <c r="RE217" s="124"/>
      <c r="RF217" s="124"/>
      <c r="RG217" s="124"/>
      <c r="RH217" s="124"/>
      <c r="RI217" s="124"/>
      <c r="RJ217" s="124"/>
      <c r="RK217" s="124"/>
      <c r="RL217" s="124"/>
      <c r="RM217" s="124"/>
      <c r="RN217" s="124"/>
      <c r="RO217" s="124"/>
      <c r="RP217" s="124"/>
      <c r="RQ217" s="124"/>
      <c r="RR217" s="124"/>
      <c r="RS217" s="124"/>
      <c r="RT217" s="124"/>
      <c r="RU217" s="124"/>
      <c r="RV217" s="124"/>
      <c r="RW217" s="124"/>
      <c r="RX217" s="124"/>
      <c r="RY217" s="124"/>
      <c r="RZ217" s="124"/>
      <c r="SA217" s="124"/>
      <c r="SB217" s="124"/>
      <c r="SC217" s="124"/>
      <c r="SD217" s="124"/>
      <c r="SE217" s="124"/>
      <c r="SF217" s="124"/>
      <c r="SG217" s="124"/>
      <c r="SH217" s="124"/>
      <c r="SI217" s="124"/>
      <c r="SJ217" s="124"/>
      <c r="SK217" s="124"/>
      <c r="SL217" s="124"/>
      <c r="SM217" s="124"/>
      <c r="SN217" s="124"/>
      <c r="SO217" s="124"/>
      <c r="SP217" s="124"/>
      <c r="SQ217" s="124"/>
      <c r="SR217" s="124"/>
      <c r="SS217" s="124"/>
      <c r="ST217" s="124"/>
      <c r="SU217" s="124"/>
      <c r="SV217" s="124"/>
      <c r="SW217" s="124"/>
      <c r="SX217" s="124"/>
      <c r="SY217" s="124"/>
      <c r="SZ217" s="124"/>
      <c r="TA217" s="124"/>
      <c r="TB217" s="124"/>
      <c r="TC217" s="124"/>
      <c r="TD217" s="124"/>
      <c r="TE217" s="124"/>
      <c r="TF217" s="124"/>
      <c r="TG217" s="124"/>
      <c r="TH217" s="124"/>
      <c r="TI217" s="124"/>
      <c r="TJ217" s="124"/>
      <c r="TK217" s="124"/>
      <c r="TL217" s="124"/>
      <c r="TM217" s="124"/>
      <c r="TN217" s="124"/>
      <c r="TO217" s="124"/>
      <c r="TP217" s="124"/>
      <c r="TQ217" s="124"/>
      <c r="TR217" s="124"/>
      <c r="TS217" s="124"/>
      <c r="TT217" s="124"/>
      <c r="TU217" s="124"/>
      <c r="TV217" s="124"/>
      <c r="TW217" s="124"/>
      <c r="TX217" s="124"/>
      <c r="TY217" s="124"/>
      <c r="TZ217" s="124"/>
      <c r="UA217" s="124"/>
      <c r="UB217" s="124"/>
      <c r="UC217" s="124"/>
      <c r="UD217" s="124"/>
      <c r="UE217" s="124"/>
      <c r="UF217" s="124"/>
      <c r="UG217" s="124"/>
      <c r="UH217" s="124"/>
      <c r="UI217" s="124"/>
      <c r="UJ217" s="124"/>
      <c r="UK217" s="124"/>
      <c r="UL217" s="124"/>
      <c r="UM217" s="124"/>
      <c r="UN217" s="124"/>
      <c r="UO217" s="124"/>
      <c r="UP217" s="124"/>
      <c r="UQ217" s="124"/>
      <c r="UR217" s="124"/>
      <c r="US217" s="124"/>
      <c r="UT217" s="124"/>
      <c r="UU217" s="124"/>
      <c r="UV217" s="124"/>
      <c r="UW217" s="124"/>
      <c r="UX217" s="124"/>
      <c r="UY217" s="124"/>
      <c r="UZ217" s="124"/>
      <c r="VA217" s="124"/>
      <c r="VB217" s="124"/>
      <c r="VC217" s="124"/>
      <c r="VD217" s="124"/>
      <c r="VE217" s="124"/>
      <c r="VF217" s="124"/>
      <c r="VG217" s="124"/>
      <c r="VH217" s="124"/>
      <c r="VI217" s="124"/>
      <c r="VJ217" s="124"/>
      <c r="VK217" s="124"/>
      <c r="VL217" s="124"/>
      <c r="VM217" s="124"/>
      <c r="VN217" s="124"/>
      <c r="VO217" s="124"/>
      <c r="VP217" s="124"/>
      <c r="VQ217" s="124"/>
      <c r="VR217" s="124"/>
      <c r="VS217" s="124"/>
      <c r="VT217" s="124"/>
      <c r="VU217" s="124"/>
      <c r="VV217" s="124"/>
      <c r="VW217" s="124"/>
      <c r="VX217" s="124"/>
      <c r="VY217" s="124"/>
      <c r="VZ217" s="124"/>
      <c r="WA217" s="124"/>
      <c r="WB217" s="124"/>
      <c r="WC217" s="124"/>
      <c r="WD217" s="124"/>
      <c r="WE217" s="124"/>
      <c r="WF217" s="124"/>
      <c r="WG217" s="124"/>
      <c r="WH217" s="124"/>
      <c r="WI217" s="124"/>
      <c r="WJ217" s="124"/>
      <c r="WK217" s="124"/>
      <c r="WL217" s="124"/>
      <c r="WM217" s="124"/>
      <c r="WN217" s="124"/>
      <c r="WO217" s="124"/>
      <c r="WP217" s="124"/>
      <c r="WQ217" s="124"/>
      <c r="WR217" s="124"/>
      <c r="WS217" s="124"/>
      <c r="WT217" s="124"/>
      <c r="WU217" s="124"/>
      <c r="WV217" s="124"/>
      <c r="WW217" s="124"/>
      <c r="WX217" s="124"/>
      <c r="WY217" s="124"/>
      <c r="WZ217" s="124"/>
      <c r="XA217" s="124"/>
      <c r="XB217" s="124"/>
      <c r="XC217" s="124"/>
      <c r="XD217" s="124"/>
      <c r="XE217" s="124"/>
      <c r="XF217" s="124"/>
      <c r="XG217" s="124"/>
      <c r="XH217" s="124"/>
      <c r="XI217" s="124"/>
      <c r="XJ217" s="124"/>
      <c r="XK217" s="124"/>
      <c r="XL217" s="124"/>
      <c r="XM217" s="124"/>
      <c r="XN217" s="124"/>
      <c r="XO217" s="124"/>
      <c r="XP217" s="124"/>
      <c r="XQ217" s="124"/>
      <c r="XR217" s="124"/>
      <c r="XS217" s="124"/>
      <c r="XT217" s="124"/>
      <c r="XU217" s="124"/>
      <c r="XV217" s="124"/>
      <c r="XW217" s="124"/>
      <c r="XX217" s="124"/>
      <c r="XY217" s="124"/>
      <c r="XZ217" s="124"/>
      <c r="YA217" s="124"/>
    </row>
    <row r="218" spans="1:651" x14ac:dyDescent="0.25">
      <c r="A218" s="2">
        <f t="shared" si="16"/>
        <v>28</v>
      </c>
      <c r="B218" s="105" t="s">
        <v>445</v>
      </c>
      <c r="C218" s="15" t="s">
        <v>446</v>
      </c>
      <c r="D218" s="105" t="s">
        <v>47</v>
      </c>
      <c r="E218" s="15" t="s">
        <v>434</v>
      </c>
      <c r="F218" s="15" t="s">
        <v>447</v>
      </c>
      <c r="G218" s="106">
        <v>5000</v>
      </c>
      <c r="H218" s="106">
        <f t="shared" si="17"/>
        <v>143.5</v>
      </c>
      <c r="I218" s="106">
        <f t="shared" si="18"/>
        <v>152</v>
      </c>
      <c r="J218" s="106"/>
      <c r="K218" s="106"/>
      <c r="L218" s="106">
        <f t="shared" si="20"/>
        <v>4704.5</v>
      </c>
      <c r="M218" s="107">
        <v>44228</v>
      </c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0"/>
      <c r="BI218" s="140"/>
      <c r="BJ218" s="140"/>
      <c r="BK218" s="140"/>
      <c r="BL218" s="140"/>
      <c r="BM218" s="140"/>
      <c r="BN218" s="140"/>
      <c r="BO218" s="140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  <c r="EH218" s="140"/>
      <c r="EI218" s="140"/>
      <c r="EJ218" s="140"/>
      <c r="EK218" s="140"/>
      <c r="EL218" s="140"/>
      <c r="EM218" s="140"/>
      <c r="EN218" s="140"/>
      <c r="EO218" s="140"/>
      <c r="EP218" s="140"/>
      <c r="EQ218" s="140"/>
      <c r="ER218" s="140"/>
      <c r="ES218" s="140"/>
      <c r="ET218" s="140"/>
      <c r="EU218" s="140"/>
      <c r="EV218" s="140"/>
      <c r="EW218" s="140"/>
      <c r="EX218" s="140"/>
      <c r="EY218" s="140"/>
      <c r="EZ218" s="140"/>
      <c r="FA218" s="140"/>
      <c r="FB218" s="140"/>
      <c r="FC218" s="140"/>
      <c r="FD218" s="140"/>
      <c r="FE218" s="140"/>
      <c r="FF218" s="140"/>
      <c r="FG218" s="140"/>
      <c r="FH218" s="140"/>
      <c r="FI218" s="140"/>
      <c r="FJ218" s="140"/>
      <c r="FK218" s="140"/>
      <c r="FL218" s="140"/>
      <c r="FM218" s="140"/>
      <c r="FN218" s="140"/>
      <c r="FO218" s="140"/>
      <c r="FP218" s="140"/>
      <c r="FQ218" s="140"/>
      <c r="FR218" s="140"/>
      <c r="FS218" s="140"/>
      <c r="FT218" s="140"/>
      <c r="FU218" s="140"/>
      <c r="FV218" s="140"/>
      <c r="FW218" s="140"/>
      <c r="FX218" s="140"/>
      <c r="FY218" s="140"/>
      <c r="FZ218" s="140"/>
      <c r="GA218" s="140"/>
      <c r="GB218" s="140"/>
      <c r="GC218" s="140"/>
      <c r="GD218" s="140"/>
      <c r="GE218" s="140"/>
      <c r="GF218" s="140"/>
      <c r="GG218" s="140"/>
      <c r="GH218" s="140"/>
      <c r="GI218" s="140"/>
      <c r="GJ218" s="140"/>
      <c r="GK218" s="140"/>
      <c r="GL218" s="140"/>
      <c r="GM218" s="140"/>
      <c r="GN218" s="140"/>
      <c r="GO218" s="140"/>
      <c r="GP218" s="140"/>
      <c r="GQ218" s="140"/>
      <c r="GR218" s="140"/>
      <c r="GS218" s="140"/>
      <c r="GT218" s="140"/>
      <c r="GU218" s="140"/>
      <c r="GV218" s="140"/>
      <c r="GW218" s="140"/>
      <c r="GX218" s="140"/>
      <c r="GY218" s="140"/>
      <c r="GZ218" s="140"/>
      <c r="HA218" s="140"/>
      <c r="HB218" s="140"/>
      <c r="HC218" s="140"/>
      <c r="HD218" s="140"/>
      <c r="HE218" s="140"/>
      <c r="HF218" s="140"/>
      <c r="HG218" s="140"/>
      <c r="HH218" s="140"/>
      <c r="HI218" s="140"/>
      <c r="HJ218" s="140"/>
      <c r="HK218" s="140"/>
      <c r="HL218" s="140"/>
      <c r="HM218" s="140"/>
      <c r="HN218" s="140"/>
      <c r="HO218" s="140"/>
      <c r="HP218" s="140"/>
      <c r="HQ218" s="140"/>
      <c r="HR218" s="140"/>
      <c r="HS218" s="140"/>
      <c r="HT218" s="140"/>
      <c r="HU218" s="140"/>
      <c r="HV218" s="140"/>
      <c r="HW218" s="140"/>
      <c r="HX218" s="140"/>
      <c r="HY218" s="140"/>
      <c r="HZ218" s="140"/>
      <c r="IA218" s="140"/>
      <c r="IB218" s="140"/>
      <c r="IC218" s="140"/>
      <c r="ID218" s="140"/>
      <c r="IE218" s="140"/>
      <c r="IF218" s="140"/>
      <c r="IG218" s="140"/>
      <c r="IH218" s="140"/>
      <c r="II218" s="140"/>
      <c r="IJ218" s="140"/>
      <c r="IK218" s="140"/>
      <c r="IL218" s="140"/>
      <c r="IM218" s="140"/>
      <c r="IN218" s="140"/>
      <c r="IO218" s="140"/>
      <c r="IP218" s="140"/>
      <c r="IQ218" s="140"/>
      <c r="IR218" s="140"/>
      <c r="IS218" s="140"/>
      <c r="IT218" s="140"/>
      <c r="IU218" s="140"/>
      <c r="IV218" s="140"/>
      <c r="IW218" s="140"/>
      <c r="IX218" s="140"/>
      <c r="IY218" s="140"/>
      <c r="IZ218" s="140"/>
      <c r="JA218" s="140"/>
      <c r="JB218" s="140"/>
      <c r="JC218" s="140"/>
      <c r="JD218" s="140"/>
      <c r="JE218" s="140"/>
      <c r="JF218" s="140"/>
      <c r="JG218" s="140"/>
      <c r="JH218" s="140"/>
      <c r="JI218" s="140"/>
      <c r="JJ218" s="140"/>
      <c r="JK218" s="140"/>
      <c r="JL218" s="140"/>
      <c r="JM218" s="140"/>
      <c r="JN218" s="140"/>
      <c r="JO218" s="140"/>
      <c r="JP218" s="140"/>
      <c r="JQ218" s="140"/>
      <c r="JR218" s="140"/>
      <c r="JS218" s="140"/>
      <c r="JT218" s="140"/>
      <c r="JU218" s="140"/>
      <c r="JV218" s="140"/>
      <c r="JW218" s="140"/>
      <c r="JX218" s="140"/>
      <c r="JY218" s="140"/>
      <c r="JZ218" s="140"/>
      <c r="KA218" s="140"/>
      <c r="KB218" s="140"/>
      <c r="KC218" s="140"/>
      <c r="KD218" s="140"/>
      <c r="KE218" s="140"/>
      <c r="KF218" s="140"/>
      <c r="KG218" s="140"/>
      <c r="KH218" s="140"/>
      <c r="KI218" s="140"/>
      <c r="KJ218" s="140"/>
      <c r="KK218" s="140"/>
      <c r="KL218" s="140"/>
      <c r="KM218" s="140"/>
      <c r="KN218" s="140"/>
      <c r="KO218" s="140"/>
      <c r="KP218" s="140"/>
      <c r="KQ218" s="140"/>
      <c r="KR218" s="140"/>
      <c r="KS218" s="140"/>
      <c r="KT218" s="140"/>
      <c r="KU218" s="140"/>
      <c r="KV218" s="140"/>
      <c r="KW218" s="140"/>
      <c r="KX218" s="140"/>
      <c r="KY218" s="140"/>
      <c r="KZ218" s="140"/>
      <c r="LA218" s="140"/>
      <c r="LB218" s="140"/>
      <c r="LC218" s="140"/>
      <c r="LD218" s="140"/>
      <c r="LE218" s="140"/>
      <c r="LF218" s="140"/>
      <c r="LG218" s="140"/>
      <c r="LH218" s="140"/>
      <c r="LI218" s="140"/>
      <c r="LJ218" s="140"/>
      <c r="LK218" s="140"/>
      <c r="LL218" s="140"/>
      <c r="LM218" s="140"/>
      <c r="LN218" s="140"/>
      <c r="LO218" s="140"/>
      <c r="LP218" s="140"/>
      <c r="LQ218" s="140"/>
      <c r="LR218" s="140"/>
      <c r="LS218" s="140"/>
      <c r="LT218" s="140"/>
      <c r="LU218" s="140"/>
      <c r="LV218" s="140"/>
      <c r="LW218" s="140"/>
      <c r="LX218" s="140"/>
      <c r="LY218" s="140"/>
      <c r="LZ218" s="140"/>
      <c r="MA218" s="140"/>
      <c r="MB218" s="140"/>
      <c r="MC218" s="140"/>
      <c r="MD218" s="140"/>
      <c r="ME218" s="140"/>
      <c r="MF218" s="140"/>
      <c r="MG218" s="140"/>
      <c r="MH218" s="140"/>
      <c r="MI218" s="140"/>
      <c r="MJ218" s="140"/>
      <c r="MK218" s="140"/>
      <c r="ML218" s="140"/>
      <c r="MM218" s="140"/>
      <c r="MN218" s="140"/>
      <c r="MO218" s="140"/>
      <c r="MP218" s="140"/>
      <c r="MQ218" s="140"/>
      <c r="MR218" s="140"/>
      <c r="MS218" s="140"/>
      <c r="MT218" s="140"/>
      <c r="MU218" s="140"/>
      <c r="MV218" s="140"/>
      <c r="MW218" s="140"/>
      <c r="MX218" s="140"/>
      <c r="MY218" s="140"/>
      <c r="MZ218" s="140"/>
      <c r="NA218" s="140"/>
      <c r="NB218" s="140"/>
      <c r="NC218" s="140"/>
      <c r="ND218" s="140"/>
      <c r="NE218" s="140"/>
      <c r="NF218" s="140"/>
      <c r="NG218" s="140"/>
      <c r="NH218" s="140"/>
      <c r="NI218" s="140"/>
      <c r="NJ218" s="140"/>
      <c r="NK218" s="140"/>
      <c r="NL218" s="140"/>
      <c r="NM218" s="140"/>
      <c r="NN218" s="140"/>
      <c r="NO218" s="140"/>
      <c r="NP218" s="140"/>
      <c r="NQ218" s="140"/>
      <c r="NR218" s="140"/>
      <c r="NS218" s="140"/>
      <c r="NT218" s="140"/>
      <c r="NU218" s="140"/>
      <c r="NV218" s="140"/>
      <c r="NW218" s="140"/>
      <c r="NX218" s="140"/>
      <c r="NY218" s="140"/>
      <c r="NZ218" s="140"/>
      <c r="OA218" s="140"/>
      <c r="OB218" s="140"/>
      <c r="OC218" s="140"/>
      <c r="OD218" s="140"/>
      <c r="OE218" s="140"/>
      <c r="OF218" s="140"/>
      <c r="OG218" s="140"/>
      <c r="OH218" s="140"/>
      <c r="OI218" s="140"/>
      <c r="OJ218" s="140"/>
      <c r="OK218" s="140"/>
      <c r="OL218" s="140"/>
      <c r="OM218" s="140"/>
      <c r="ON218" s="140"/>
      <c r="OO218" s="140"/>
      <c r="OP218" s="140"/>
      <c r="OQ218" s="140"/>
      <c r="OR218" s="140"/>
      <c r="OS218" s="140"/>
      <c r="OT218" s="140"/>
      <c r="OU218" s="140"/>
      <c r="OV218" s="140"/>
      <c r="OW218" s="140"/>
      <c r="OX218" s="140"/>
      <c r="OY218" s="140"/>
      <c r="OZ218" s="140"/>
      <c r="PA218" s="140"/>
      <c r="PB218" s="140"/>
      <c r="PC218" s="140"/>
      <c r="PD218" s="140"/>
      <c r="PE218" s="140"/>
      <c r="PF218" s="140"/>
      <c r="PG218" s="140"/>
      <c r="PH218" s="140"/>
      <c r="PI218" s="140"/>
      <c r="PJ218" s="140"/>
      <c r="PK218" s="140"/>
      <c r="PL218" s="140"/>
      <c r="PM218" s="140"/>
      <c r="PN218" s="140"/>
      <c r="PO218" s="140"/>
      <c r="PP218" s="140"/>
      <c r="PQ218" s="140"/>
      <c r="PR218" s="140"/>
      <c r="PS218" s="140"/>
      <c r="PT218" s="140"/>
      <c r="PU218" s="140"/>
      <c r="PV218" s="140"/>
      <c r="PW218" s="140"/>
      <c r="PX218" s="140"/>
      <c r="PY218" s="140"/>
      <c r="PZ218" s="140"/>
      <c r="QA218" s="140"/>
      <c r="QB218" s="140"/>
      <c r="QC218" s="140"/>
      <c r="QD218" s="140"/>
      <c r="QE218" s="140"/>
      <c r="QF218" s="140"/>
      <c r="QG218" s="140"/>
      <c r="QH218" s="140"/>
      <c r="QI218" s="140"/>
      <c r="QJ218" s="140"/>
      <c r="QK218" s="140"/>
      <c r="QL218" s="140"/>
      <c r="QM218" s="140"/>
      <c r="QN218" s="140"/>
      <c r="QO218" s="140"/>
      <c r="QP218" s="140"/>
      <c r="QQ218" s="140"/>
      <c r="QR218" s="140"/>
      <c r="QS218" s="140"/>
      <c r="QT218" s="140"/>
      <c r="QU218" s="140"/>
      <c r="QV218" s="140"/>
      <c r="QW218" s="140"/>
      <c r="QX218" s="140"/>
      <c r="QY218" s="140"/>
      <c r="QZ218" s="140"/>
      <c r="RA218" s="140"/>
      <c r="RB218" s="140"/>
      <c r="RC218" s="140"/>
      <c r="RD218" s="140"/>
      <c r="RE218" s="140"/>
      <c r="RF218" s="140"/>
      <c r="RG218" s="140"/>
      <c r="RH218" s="140"/>
      <c r="RI218" s="140"/>
      <c r="RJ218" s="140"/>
      <c r="RK218" s="140"/>
      <c r="RL218" s="140"/>
      <c r="RM218" s="140"/>
      <c r="RN218" s="140"/>
      <c r="RO218" s="140"/>
      <c r="RP218" s="140"/>
      <c r="RQ218" s="140"/>
      <c r="RR218" s="140"/>
      <c r="RS218" s="140"/>
      <c r="RT218" s="140"/>
      <c r="RU218" s="140"/>
      <c r="RV218" s="140"/>
      <c r="RW218" s="140"/>
      <c r="RX218" s="140"/>
      <c r="RY218" s="140"/>
      <c r="RZ218" s="140"/>
      <c r="SA218" s="140"/>
      <c r="SB218" s="140"/>
      <c r="SC218" s="140"/>
      <c r="SD218" s="140"/>
      <c r="SE218" s="140"/>
      <c r="SF218" s="140"/>
      <c r="SG218" s="140"/>
      <c r="SH218" s="140"/>
      <c r="SI218" s="140"/>
      <c r="SJ218" s="140"/>
      <c r="SK218" s="140"/>
      <c r="SL218" s="140"/>
      <c r="SM218" s="140"/>
      <c r="SN218" s="140"/>
      <c r="SO218" s="140"/>
      <c r="SP218" s="140"/>
      <c r="SQ218" s="140"/>
      <c r="SR218" s="140"/>
      <c r="SS218" s="140"/>
      <c r="ST218" s="140"/>
      <c r="SU218" s="140"/>
      <c r="SV218" s="140"/>
      <c r="SW218" s="140"/>
      <c r="SX218" s="140"/>
      <c r="SY218" s="140"/>
      <c r="SZ218" s="140"/>
      <c r="TA218" s="140"/>
      <c r="TB218" s="140"/>
      <c r="TC218" s="140"/>
      <c r="TD218" s="140"/>
      <c r="TE218" s="140"/>
      <c r="TF218" s="140"/>
      <c r="TG218" s="140"/>
      <c r="TH218" s="140"/>
      <c r="TI218" s="140"/>
      <c r="TJ218" s="140"/>
      <c r="TK218" s="140"/>
      <c r="TL218" s="140"/>
      <c r="TM218" s="140"/>
      <c r="TN218" s="140"/>
      <c r="TO218" s="140"/>
      <c r="TP218" s="140"/>
      <c r="TQ218" s="140"/>
      <c r="TR218" s="140"/>
      <c r="TS218" s="140"/>
      <c r="TT218" s="140"/>
      <c r="TU218" s="140"/>
      <c r="TV218" s="140"/>
      <c r="TW218" s="140"/>
      <c r="TX218" s="140"/>
      <c r="TY218" s="140"/>
      <c r="TZ218" s="140"/>
      <c r="UA218" s="140"/>
      <c r="UB218" s="140"/>
      <c r="UC218" s="140"/>
      <c r="UD218" s="140"/>
      <c r="UE218" s="140"/>
      <c r="UF218" s="140"/>
      <c r="UG218" s="140"/>
      <c r="UH218" s="140"/>
      <c r="UI218" s="140"/>
      <c r="UJ218" s="140"/>
      <c r="UK218" s="140"/>
      <c r="UL218" s="140"/>
      <c r="UM218" s="140"/>
      <c r="UN218" s="140"/>
      <c r="UO218" s="140"/>
      <c r="UP218" s="140"/>
      <c r="UQ218" s="140"/>
      <c r="UR218" s="140"/>
      <c r="US218" s="140"/>
      <c r="UT218" s="140"/>
      <c r="UU218" s="140"/>
      <c r="UV218" s="140"/>
      <c r="UW218" s="140"/>
      <c r="UX218" s="140"/>
      <c r="UY218" s="140"/>
      <c r="UZ218" s="140"/>
      <c r="VA218" s="140"/>
      <c r="VB218" s="140"/>
      <c r="VC218" s="140"/>
      <c r="VD218" s="140"/>
      <c r="VE218" s="140"/>
      <c r="VF218" s="140"/>
      <c r="VG218" s="140"/>
      <c r="VH218" s="140"/>
      <c r="VI218" s="140"/>
      <c r="VJ218" s="140"/>
      <c r="VK218" s="140"/>
      <c r="VL218" s="140"/>
      <c r="VM218" s="140"/>
      <c r="VN218" s="140"/>
      <c r="VO218" s="140"/>
      <c r="VP218" s="140"/>
      <c r="VQ218" s="140"/>
      <c r="VR218" s="140"/>
      <c r="VS218" s="140"/>
      <c r="VT218" s="140"/>
      <c r="VU218" s="140"/>
      <c r="VV218" s="140"/>
      <c r="VW218" s="140"/>
      <c r="VX218" s="140"/>
      <c r="VY218" s="140"/>
      <c r="VZ218" s="140"/>
      <c r="WA218" s="140"/>
      <c r="WB218" s="140"/>
      <c r="WC218" s="140"/>
      <c r="WD218" s="140"/>
      <c r="WE218" s="140"/>
      <c r="WF218" s="140"/>
      <c r="WG218" s="140"/>
      <c r="WH218" s="140"/>
      <c r="WI218" s="140"/>
      <c r="WJ218" s="140"/>
      <c r="WK218" s="140"/>
      <c r="WL218" s="140"/>
      <c r="WM218" s="140"/>
      <c r="WN218" s="140"/>
      <c r="WO218" s="140"/>
      <c r="WP218" s="140"/>
      <c r="WQ218" s="140"/>
      <c r="WR218" s="140"/>
      <c r="WS218" s="140"/>
      <c r="WT218" s="140"/>
      <c r="WU218" s="140"/>
      <c r="WV218" s="140"/>
      <c r="WW218" s="140"/>
      <c r="WX218" s="140"/>
      <c r="WY218" s="140"/>
      <c r="WZ218" s="140"/>
      <c r="XA218" s="140"/>
      <c r="XB218" s="140"/>
      <c r="XC218" s="140"/>
      <c r="XD218" s="140"/>
      <c r="XE218" s="140"/>
      <c r="XF218" s="140"/>
      <c r="XG218" s="140"/>
      <c r="XH218" s="140"/>
      <c r="XI218" s="140"/>
      <c r="XJ218" s="140"/>
      <c r="XK218" s="140"/>
      <c r="XL218" s="140"/>
      <c r="XM218" s="140"/>
      <c r="XN218" s="140"/>
      <c r="XO218" s="140"/>
      <c r="XP218" s="140"/>
      <c r="XQ218" s="140"/>
      <c r="XR218" s="140"/>
      <c r="XS218" s="140"/>
      <c r="XT218" s="140"/>
      <c r="XU218" s="140"/>
      <c r="XV218" s="140"/>
      <c r="XW218" s="140"/>
      <c r="XX218" s="140"/>
      <c r="XY218" s="140"/>
      <c r="XZ218" s="140"/>
      <c r="YA218" s="140"/>
    </row>
    <row r="219" spans="1:651" x14ac:dyDescent="0.25">
      <c r="A219" s="2">
        <f t="shared" si="16"/>
        <v>29</v>
      </c>
      <c r="B219" s="28" t="s">
        <v>450</v>
      </c>
      <c r="C219" s="28" t="s">
        <v>408</v>
      </c>
      <c r="D219" s="105" t="s">
        <v>115</v>
      </c>
      <c r="E219" s="15" t="s">
        <v>434</v>
      </c>
      <c r="F219" s="29" t="s">
        <v>451</v>
      </c>
      <c r="G219" s="106">
        <v>5000</v>
      </c>
      <c r="H219" s="106">
        <f t="shared" si="17"/>
        <v>143.5</v>
      </c>
      <c r="I219" s="106">
        <f t="shared" si="18"/>
        <v>152</v>
      </c>
      <c r="J219" s="106"/>
      <c r="K219" s="106"/>
      <c r="L219" s="106">
        <f t="shared" si="20"/>
        <v>4704.5</v>
      </c>
      <c r="M219" s="24">
        <v>44202</v>
      </c>
    </row>
    <row r="220" spans="1:651" x14ac:dyDescent="0.25">
      <c r="A220" s="2">
        <f t="shared" si="16"/>
        <v>30</v>
      </c>
      <c r="B220" s="28" t="s">
        <v>452</v>
      </c>
      <c r="C220" s="28" t="s">
        <v>453</v>
      </c>
      <c r="D220" s="105" t="s">
        <v>454</v>
      </c>
      <c r="E220" s="15" t="s">
        <v>434</v>
      </c>
      <c r="F220" s="29" t="s">
        <v>375</v>
      </c>
      <c r="G220" s="106">
        <v>5000</v>
      </c>
      <c r="H220" s="106">
        <f t="shared" si="17"/>
        <v>143.5</v>
      </c>
      <c r="I220" s="106">
        <f t="shared" si="18"/>
        <v>152</v>
      </c>
      <c r="J220" s="106"/>
      <c r="K220" s="106"/>
      <c r="L220" s="106">
        <f t="shared" si="20"/>
        <v>4704.5</v>
      </c>
      <c r="M220" s="24">
        <v>44501</v>
      </c>
    </row>
    <row r="221" spans="1:651" x14ac:dyDescent="0.25">
      <c r="A221" s="2">
        <f t="shared" si="16"/>
        <v>31</v>
      </c>
      <c r="B221" s="28" t="s">
        <v>523</v>
      </c>
      <c r="C221" s="28" t="s">
        <v>524</v>
      </c>
      <c r="D221" s="105" t="s">
        <v>47</v>
      </c>
      <c r="E221" s="15" t="s">
        <v>434</v>
      </c>
      <c r="F221" s="29" t="s">
        <v>525</v>
      </c>
      <c r="G221" s="106">
        <v>5000</v>
      </c>
      <c r="H221" s="106">
        <f t="shared" si="17"/>
        <v>143.5</v>
      </c>
      <c r="I221" s="106">
        <f t="shared" si="18"/>
        <v>152</v>
      </c>
      <c r="J221" s="106"/>
      <c r="K221" s="106"/>
      <c r="L221" s="106">
        <f t="shared" si="20"/>
        <v>4704.5</v>
      </c>
      <c r="M221" s="24">
        <v>44835</v>
      </c>
    </row>
    <row r="222" spans="1:651" x14ac:dyDescent="0.25">
      <c r="A222" s="2">
        <f t="shared" si="16"/>
        <v>32</v>
      </c>
      <c r="B222" s="28" t="s">
        <v>526</v>
      </c>
      <c r="C222" s="28" t="s">
        <v>327</v>
      </c>
      <c r="D222" s="105" t="s">
        <v>527</v>
      </c>
      <c r="E222" s="15" t="s">
        <v>434</v>
      </c>
      <c r="F222" s="104" t="s">
        <v>448</v>
      </c>
      <c r="G222" s="106">
        <v>10000</v>
      </c>
      <c r="H222" s="106">
        <f t="shared" si="17"/>
        <v>287</v>
      </c>
      <c r="I222" s="106">
        <f t="shared" si="18"/>
        <v>304</v>
      </c>
      <c r="J222" s="106"/>
      <c r="K222" s="106"/>
      <c r="L222" s="106">
        <f t="shared" si="20"/>
        <v>9409</v>
      </c>
      <c r="M222" s="24">
        <v>44835</v>
      </c>
    </row>
    <row r="223" spans="1:651" x14ac:dyDescent="0.25">
      <c r="A223" s="2">
        <f t="shared" si="16"/>
        <v>33</v>
      </c>
      <c r="B223" s="28" t="s">
        <v>557</v>
      </c>
      <c r="C223" s="28" t="s">
        <v>558</v>
      </c>
      <c r="D223" s="105" t="s">
        <v>115</v>
      </c>
      <c r="E223" s="15" t="s">
        <v>434</v>
      </c>
      <c r="F223" s="104" t="s">
        <v>559</v>
      </c>
      <c r="G223" s="106">
        <v>5000</v>
      </c>
      <c r="H223" s="106">
        <f t="shared" si="17"/>
        <v>143.5</v>
      </c>
      <c r="I223" s="106">
        <f t="shared" si="18"/>
        <v>152</v>
      </c>
      <c r="J223" s="106"/>
      <c r="K223" s="106"/>
      <c r="L223" s="106">
        <f>SUM(G223-H223-I223)</f>
        <v>4704.5</v>
      </c>
      <c r="M223" s="24">
        <v>44958</v>
      </c>
    </row>
    <row r="224" spans="1:651" x14ac:dyDescent="0.25">
      <c r="A224" s="2">
        <f t="shared" si="16"/>
        <v>34</v>
      </c>
      <c r="B224" s="28" t="s">
        <v>555</v>
      </c>
      <c r="C224" s="28" t="s">
        <v>556</v>
      </c>
      <c r="D224" s="105" t="s">
        <v>353</v>
      </c>
      <c r="E224" s="15" t="s">
        <v>434</v>
      </c>
      <c r="F224" s="5" t="s">
        <v>397</v>
      </c>
      <c r="G224" s="106">
        <v>8000</v>
      </c>
      <c r="H224" s="106">
        <f t="shared" si="17"/>
        <v>229.6</v>
      </c>
      <c r="I224" s="106">
        <f t="shared" si="18"/>
        <v>243.2</v>
      </c>
      <c r="J224" s="106"/>
      <c r="K224" s="106"/>
      <c r="L224" s="106">
        <f t="shared" si="20"/>
        <v>7527.2</v>
      </c>
      <c r="M224" s="24">
        <v>44958</v>
      </c>
    </row>
    <row r="225" spans="1:13" x14ac:dyDescent="0.25">
      <c r="A225" s="2">
        <f t="shared" si="16"/>
        <v>35</v>
      </c>
      <c r="B225" s="28" t="s">
        <v>582</v>
      </c>
      <c r="C225" s="28" t="s">
        <v>154</v>
      </c>
      <c r="D225" s="105" t="s">
        <v>454</v>
      </c>
      <c r="E225" s="15" t="s">
        <v>434</v>
      </c>
      <c r="F225" s="5" t="s">
        <v>116</v>
      </c>
      <c r="G225" s="106">
        <v>10000</v>
      </c>
      <c r="H225" s="106">
        <f t="shared" si="17"/>
        <v>287</v>
      </c>
      <c r="I225" s="106">
        <f t="shared" si="18"/>
        <v>304</v>
      </c>
      <c r="J225" s="106"/>
      <c r="K225" s="106"/>
      <c r="L225" s="106">
        <f t="shared" si="20"/>
        <v>9409</v>
      </c>
      <c r="M225" s="24">
        <v>45200</v>
      </c>
    </row>
    <row r="226" spans="1:13" x14ac:dyDescent="0.25">
      <c r="A226" s="2">
        <f t="shared" si="16"/>
        <v>36</v>
      </c>
      <c r="B226" s="28" t="s">
        <v>580</v>
      </c>
      <c r="C226" s="28" t="s">
        <v>581</v>
      </c>
      <c r="D226" s="105" t="s">
        <v>454</v>
      </c>
      <c r="E226" s="15" t="s">
        <v>434</v>
      </c>
      <c r="F226" s="5" t="s">
        <v>116</v>
      </c>
      <c r="G226" s="106">
        <v>10000</v>
      </c>
      <c r="H226" s="106">
        <f t="shared" si="17"/>
        <v>287</v>
      </c>
      <c r="I226" s="106">
        <f t="shared" si="18"/>
        <v>304</v>
      </c>
      <c r="J226" s="106"/>
      <c r="K226" s="106"/>
      <c r="L226" s="106">
        <f t="shared" si="20"/>
        <v>9409</v>
      </c>
      <c r="M226" s="24">
        <v>45200</v>
      </c>
    </row>
    <row r="227" spans="1:13" x14ac:dyDescent="0.25">
      <c r="B227" s="85" t="s">
        <v>455</v>
      </c>
      <c r="C227" s="28"/>
      <c r="D227" s="4"/>
      <c r="E227" s="4"/>
      <c r="F227" s="4"/>
      <c r="G227" s="86">
        <f>SUM(G191:G226)</f>
        <v>252086</v>
      </c>
      <c r="H227" s="86">
        <f>SUM(H191:H226)</f>
        <v>7234.8682000000008</v>
      </c>
      <c r="I227" s="86">
        <f>SUM(I191:I226)</f>
        <v>7663.4143999999987</v>
      </c>
      <c r="J227" s="87"/>
      <c r="K227" s="86">
        <f>SUM(K191:K218)</f>
        <v>1512.45</v>
      </c>
      <c r="L227" s="86">
        <f>SUM(L191:L226)</f>
        <v>235675.26740000004</v>
      </c>
      <c r="M227" s="4"/>
    </row>
    <row r="228" spans="1:13" x14ac:dyDescent="0.25"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69"/>
    </row>
    <row r="229" spans="1:13" ht="15.75" thickBot="1" x14ac:dyDescent="0.3">
      <c r="B229" s="70"/>
      <c r="C229" s="71" t="s">
        <v>250</v>
      </c>
      <c r="D229" s="1"/>
      <c r="E229" s="144"/>
      <c r="F229" s="73" t="s">
        <v>516</v>
      </c>
      <c r="G229" s="91"/>
      <c r="H229" s="43"/>
      <c r="I229" s="145"/>
      <c r="J229" s="145"/>
      <c r="K229" s="145"/>
      <c r="L229" s="145"/>
      <c r="M229" s="69"/>
    </row>
    <row r="230" spans="1:13" x14ac:dyDescent="0.25">
      <c r="B230" s="152" t="s">
        <v>600</v>
      </c>
      <c r="C230" s="152"/>
      <c r="D230" s="1"/>
      <c r="E230" s="144"/>
      <c r="F230" s="144" t="s">
        <v>593</v>
      </c>
      <c r="G230" s="144"/>
      <c r="H230" s="43"/>
      <c r="I230" s="145"/>
      <c r="J230" s="145"/>
      <c r="K230" s="145"/>
      <c r="L230" s="145"/>
      <c r="M230" s="69"/>
    </row>
    <row r="231" spans="1:13" x14ac:dyDescent="0.25">
      <c r="B231" s="144"/>
      <c r="C231" s="144"/>
      <c r="D231" s="1"/>
      <c r="E231" s="144"/>
      <c r="F231" s="144"/>
      <c r="G231" s="144"/>
      <c r="H231" s="43"/>
      <c r="I231" s="145"/>
      <c r="J231" s="145"/>
      <c r="K231" s="145"/>
      <c r="L231" s="145"/>
      <c r="M231" s="69"/>
    </row>
    <row r="232" spans="1:13" x14ac:dyDescent="0.25">
      <c r="B232" s="144"/>
      <c r="C232" s="144"/>
      <c r="D232" s="1"/>
      <c r="E232" s="144"/>
      <c r="F232" s="144"/>
      <c r="G232" s="144"/>
      <c r="H232" s="43"/>
      <c r="I232" s="145"/>
      <c r="J232" s="145"/>
      <c r="K232" s="145"/>
      <c r="L232" s="145"/>
      <c r="M232" s="69"/>
    </row>
    <row r="233" spans="1:13" x14ac:dyDescent="0.25">
      <c r="B233" s="144"/>
      <c r="C233" s="144"/>
      <c r="D233" s="1"/>
      <c r="E233" s="144"/>
      <c r="F233" s="144"/>
      <c r="G233" s="144"/>
      <c r="H233" s="43"/>
      <c r="I233" s="145"/>
      <c r="J233" s="145"/>
      <c r="K233" s="145"/>
      <c r="L233" s="145"/>
      <c r="M233" s="69"/>
    </row>
    <row r="234" spans="1:13" x14ac:dyDescent="0.25">
      <c r="B234" s="91"/>
      <c r="C234" s="91"/>
      <c r="D234" s="92"/>
      <c r="F234" s="145" t="s">
        <v>0</v>
      </c>
      <c r="G234" s="91"/>
      <c r="H234" s="68"/>
      <c r="I234" s="68"/>
      <c r="J234" s="68"/>
      <c r="K234" s="68"/>
      <c r="L234" s="69"/>
      <c r="M234" s="69"/>
    </row>
    <row r="235" spans="1:13" x14ac:dyDescent="0.25">
      <c r="B235" s="145"/>
      <c r="C235" s="91"/>
      <c r="D235" s="92"/>
      <c r="F235" s="145" t="s">
        <v>1</v>
      </c>
      <c r="G235" s="145"/>
      <c r="H235" s="68"/>
      <c r="I235" s="68"/>
      <c r="J235" s="68"/>
      <c r="K235" s="68"/>
      <c r="L235" s="69"/>
      <c r="M235" s="69"/>
    </row>
    <row r="236" spans="1:13" x14ac:dyDescent="0.25">
      <c r="B236" s="145"/>
      <c r="C236" s="145"/>
      <c r="D236" s="145"/>
      <c r="F236" s="145" t="s">
        <v>2</v>
      </c>
      <c r="G236" s="145"/>
      <c r="H236" s="145"/>
      <c r="I236" s="145"/>
      <c r="J236" s="145"/>
      <c r="K236" s="145"/>
      <c r="L236" s="145"/>
      <c r="M236" s="69"/>
    </row>
    <row r="237" spans="1:13" x14ac:dyDescent="0.25">
      <c r="B237" s="145"/>
      <c r="C237" s="145"/>
      <c r="D237" s="145"/>
      <c r="F237" s="145" t="s">
        <v>251</v>
      </c>
      <c r="G237" s="145"/>
      <c r="H237" s="145"/>
      <c r="I237" s="145"/>
      <c r="J237" s="145"/>
      <c r="K237" s="145"/>
      <c r="L237" s="145"/>
      <c r="M237" s="69"/>
    </row>
    <row r="238" spans="1:13" x14ac:dyDescent="0.25">
      <c r="B238" s="48" t="s">
        <v>659</v>
      </c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</row>
    <row r="239" spans="1:13" x14ac:dyDescent="0.25">
      <c r="B239" s="48" t="s">
        <v>456</v>
      </c>
      <c r="C239" s="48"/>
      <c r="D239" s="77"/>
      <c r="E239" s="77"/>
      <c r="F239" s="77"/>
      <c r="G239" s="79"/>
      <c r="H239" s="79" t="s">
        <v>457</v>
      </c>
      <c r="I239" s="79" t="s">
        <v>12</v>
      </c>
      <c r="J239" s="79" t="s">
        <v>13</v>
      </c>
      <c r="K239" s="51" t="s">
        <v>560</v>
      </c>
      <c r="L239" s="79"/>
      <c r="M239" s="50"/>
    </row>
    <row r="240" spans="1:13" ht="30" x14ac:dyDescent="0.25">
      <c r="B240" s="51" t="s">
        <v>5</v>
      </c>
      <c r="C240" s="51" t="s">
        <v>6</v>
      </c>
      <c r="D240" s="51" t="s">
        <v>7</v>
      </c>
      <c r="E240" s="51" t="s">
        <v>8</v>
      </c>
      <c r="F240" s="48" t="s">
        <v>9</v>
      </c>
      <c r="G240" s="108" t="s">
        <v>10</v>
      </c>
      <c r="H240" s="108" t="s">
        <v>314</v>
      </c>
      <c r="I240" s="51"/>
      <c r="J240" s="51"/>
      <c r="K240" s="51"/>
      <c r="L240" s="109" t="s">
        <v>14</v>
      </c>
      <c r="M240" s="54" t="s">
        <v>15</v>
      </c>
    </row>
    <row r="241" spans="1:177" x14ac:dyDescent="0.25">
      <c r="A241" s="2">
        <v>1</v>
      </c>
      <c r="B241" s="4" t="s">
        <v>458</v>
      </c>
      <c r="C241" s="4" t="s">
        <v>75</v>
      </c>
      <c r="D241" s="4" t="s">
        <v>22</v>
      </c>
      <c r="E241" s="110" t="s">
        <v>493</v>
      </c>
      <c r="F241" s="4" t="s">
        <v>459</v>
      </c>
      <c r="G241" s="111">
        <v>5000</v>
      </c>
      <c r="H241" s="111">
        <v>143.5</v>
      </c>
      <c r="I241" s="111">
        <v>152</v>
      </c>
      <c r="J241" s="30"/>
      <c r="K241" s="13"/>
      <c r="L241" s="13">
        <v>4704.5</v>
      </c>
      <c r="M241" s="14">
        <v>39234</v>
      </c>
    </row>
    <row r="242" spans="1:177" x14ac:dyDescent="0.25">
      <c r="A242" s="2">
        <f>A241+1</f>
        <v>2</v>
      </c>
      <c r="B242" s="4" t="s">
        <v>460</v>
      </c>
      <c r="C242" s="4" t="s">
        <v>461</v>
      </c>
      <c r="D242" s="4" t="s">
        <v>462</v>
      </c>
      <c r="E242" s="110" t="s">
        <v>493</v>
      </c>
      <c r="F242" s="4" t="s">
        <v>463</v>
      </c>
      <c r="G242" s="111">
        <v>5000</v>
      </c>
      <c r="H242" s="111">
        <v>143.5</v>
      </c>
      <c r="I242" s="111">
        <v>152</v>
      </c>
      <c r="J242" s="30"/>
      <c r="K242" s="13"/>
      <c r="L242" s="13">
        <v>4704.5</v>
      </c>
      <c r="M242" s="14">
        <v>39265</v>
      </c>
    </row>
    <row r="243" spans="1:177" x14ac:dyDescent="0.25">
      <c r="A243" s="2">
        <f t="shared" ref="A243:A261" si="21">A242+1</f>
        <v>3</v>
      </c>
      <c r="B243" s="4" t="s">
        <v>464</v>
      </c>
      <c r="C243" s="4" t="s">
        <v>465</v>
      </c>
      <c r="D243" s="4" t="s">
        <v>115</v>
      </c>
      <c r="E243" s="110" t="s">
        <v>493</v>
      </c>
      <c r="F243" s="4" t="s">
        <v>466</v>
      </c>
      <c r="G243" s="111">
        <v>5000</v>
      </c>
      <c r="H243" s="111">
        <v>143.5</v>
      </c>
      <c r="I243" s="111">
        <v>152</v>
      </c>
      <c r="J243" s="30"/>
      <c r="K243" s="13"/>
      <c r="L243" s="13">
        <v>4704.5</v>
      </c>
      <c r="M243" s="14">
        <v>39279</v>
      </c>
    </row>
    <row r="244" spans="1:177" x14ac:dyDescent="0.25">
      <c r="A244" s="2">
        <f t="shared" si="21"/>
        <v>4</v>
      </c>
      <c r="B244" s="4" t="s">
        <v>159</v>
      </c>
      <c r="C244" s="4" t="s">
        <v>467</v>
      </c>
      <c r="D244" s="4" t="s">
        <v>22</v>
      </c>
      <c r="E244" s="110" t="s">
        <v>493</v>
      </c>
      <c r="F244" s="4" t="s">
        <v>468</v>
      </c>
      <c r="G244" s="111">
        <v>5000</v>
      </c>
      <c r="H244" s="111">
        <v>143.5</v>
      </c>
      <c r="I244" s="111">
        <v>152</v>
      </c>
      <c r="J244" s="30"/>
      <c r="K244" s="13"/>
      <c r="L244" s="13">
        <v>4704.5</v>
      </c>
      <c r="M244" s="14">
        <v>39295</v>
      </c>
    </row>
    <row r="245" spans="1:177" x14ac:dyDescent="0.25">
      <c r="A245" s="2">
        <f t="shared" si="21"/>
        <v>5</v>
      </c>
      <c r="B245" s="4" t="s">
        <v>469</v>
      </c>
      <c r="C245" s="4" t="s">
        <v>470</v>
      </c>
      <c r="D245" s="4" t="s">
        <v>157</v>
      </c>
      <c r="E245" s="110" t="s">
        <v>493</v>
      </c>
      <c r="F245" s="4" t="s">
        <v>471</v>
      </c>
      <c r="G245" s="111">
        <v>12000</v>
      </c>
      <c r="H245" s="111">
        <v>344.4</v>
      </c>
      <c r="I245" s="111">
        <v>364.8</v>
      </c>
      <c r="J245" s="30"/>
      <c r="K245" s="13"/>
      <c r="L245" s="13">
        <v>11290.8</v>
      </c>
      <c r="M245" s="14">
        <v>40210</v>
      </c>
    </row>
    <row r="246" spans="1:177" x14ac:dyDescent="0.25">
      <c r="A246" s="2">
        <f t="shared" si="21"/>
        <v>6</v>
      </c>
      <c r="B246" s="4" t="s">
        <v>472</v>
      </c>
      <c r="C246" s="4" t="s">
        <v>473</v>
      </c>
      <c r="D246" s="4" t="s">
        <v>22</v>
      </c>
      <c r="E246" s="110" t="s">
        <v>493</v>
      </c>
      <c r="F246" s="4" t="s">
        <v>474</v>
      </c>
      <c r="G246" s="111">
        <v>5000</v>
      </c>
      <c r="H246" s="111">
        <v>143.5</v>
      </c>
      <c r="I246" s="111">
        <v>152</v>
      </c>
      <c r="J246" s="30"/>
      <c r="K246" s="13"/>
      <c r="L246" s="13">
        <f>G246-H246-I246-K246</f>
        <v>4704.5</v>
      </c>
      <c r="M246" s="14">
        <v>40483</v>
      </c>
    </row>
    <row r="247" spans="1:177" x14ac:dyDescent="0.25">
      <c r="A247" s="2">
        <f t="shared" si="21"/>
        <v>7</v>
      </c>
      <c r="B247" s="4" t="s">
        <v>475</v>
      </c>
      <c r="C247" s="4" t="s">
        <v>476</v>
      </c>
      <c r="D247" s="4" t="s">
        <v>22</v>
      </c>
      <c r="E247" s="110" t="s">
        <v>493</v>
      </c>
      <c r="F247" s="4" t="s">
        <v>477</v>
      </c>
      <c r="G247" s="111">
        <v>5000</v>
      </c>
      <c r="H247" s="111">
        <v>143.5</v>
      </c>
      <c r="I247" s="111">
        <v>152</v>
      </c>
      <c r="J247" s="30"/>
      <c r="K247" s="13"/>
      <c r="L247" s="13">
        <v>4704.5</v>
      </c>
      <c r="M247" s="14">
        <v>41122</v>
      </c>
    </row>
    <row r="248" spans="1:177" x14ac:dyDescent="0.25">
      <c r="A248" s="2">
        <f t="shared" si="21"/>
        <v>8</v>
      </c>
      <c r="B248" s="4" t="s">
        <v>478</v>
      </c>
      <c r="C248" s="4" t="s">
        <v>479</v>
      </c>
      <c r="D248" s="4" t="s">
        <v>30</v>
      </c>
      <c r="E248" s="110" t="s">
        <v>493</v>
      </c>
      <c r="F248" s="4" t="s">
        <v>477</v>
      </c>
      <c r="G248" s="111">
        <v>5000</v>
      </c>
      <c r="H248" s="111">
        <v>143.5</v>
      </c>
      <c r="I248" s="111">
        <v>152</v>
      </c>
      <c r="J248" s="30"/>
      <c r="K248" s="13"/>
      <c r="L248" s="13">
        <v>4704.5</v>
      </c>
      <c r="M248" s="14">
        <v>41122</v>
      </c>
    </row>
    <row r="249" spans="1:177" x14ac:dyDescent="0.25">
      <c r="A249" s="2">
        <f t="shared" si="21"/>
        <v>9</v>
      </c>
      <c r="B249" s="4" t="s">
        <v>480</v>
      </c>
      <c r="C249" s="4" t="s">
        <v>481</v>
      </c>
      <c r="D249" s="4" t="s">
        <v>482</v>
      </c>
      <c r="E249" s="110" t="s">
        <v>493</v>
      </c>
      <c r="F249" s="4" t="s">
        <v>317</v>
      </c>
      <c r="G249" s="111">
        <v>6000</v>
      </c>
      <c r="H249" s="111">
        <v>172.2</v>
      </c>
      <c r="I249" s="111">
        <v>182.4</v>
      </c>
      <c r="J249" s="30"/>
      <c r="K249" s="13"/>
      <c r="L249" s="13">
        <v>5645.4000000000005</v>
      </c>
      <c r="M249" s="14">
        <v>40909</v>
      </c>
    </row>
    <row r="250" spans="1:177" x14ac:dyDescent="0.25">
      <c r="A250" s="2">
        <f t="shared" si="21"/>
        <v>10</v>
      </c>
      <c r="B250" s="4" t="s">
        <v>483</v>
      </c>
      <c r="C250" s="4" t="s">
        <v>484</v>
      </c>
      <c r="D250" s="4" t="s">
        <v>485</v>
      </c>
      <c r="E250" s="110" t="s">
        <v>493</v>
      </c>
      <c r="F250" s="4" t="s">
        <v>317</v>
      </c>
      <c r="G250" s="111">
        <v>18000</v>
      </c>
      <c r="H250" s="111">
        <v>516.6</v>
      </c>
      <c r="I250" s="111">
        <v>547.20000000000005</v>
      </c>
      <c r="J250" s="30"/>
      <c r="K250" s="13"/>
      <c r="L250" s="13">
        <v>16936.2</v>
      </c>
      <c r="M250" s="14">
        <v>41760</v>
      </c>
    </row>
    <row r="251" spans="1:177" x14ac:dyDescent="0.25">
      <c r="A251" s="2">
        <f t="shared" si="21"/>
        <v>11</v>
      </c>
      <c r="B251" s="12" t="s">
        <v>486</v>
      </c>
      <c r="C251" s="12" t="s">
        <v>193</v>
      </c>
      <c r="D251" s="15" t="s">
        <v>22</v>
      </c>
      <c r="E251" s="110" t="s">
        <v>493</v>
      </c>
      <c r="F251" s="15" t="s">
        <v>487</v>
      </c>
      <c r="G251" s="112">
        <v>5000</v>
      </c>
      <c r="H251" s="113">
        <f>G251*2.87%</f>
        <v>143.5</v>
      </c>
      <c r="I251" s="113">
        <f>G251*3.04%</f>
        <v>152</v>
      </c>
      <c r="J251" s="95"/>
      <c r="K251" s="103"/>
      <c r="L251" s="6">
        <f>G251-H251-I251</f>
        <v>4704.5</v>
      </c>
      <c r="M251" s="24">
        <v>42856</v>
      </c>
    </row>
    <row r="252" spans="1:177" x14ac:dyDescent="0.25">
      <c r="A252" s="2">
        <f t="shared" si="21"/>
        <v>12</v>
      </c>
      <c r="B252" s="12" t="s">
        <v>488</v>
      </c>
      <c r="C252" s="12" t="s">
        <v>489</v>
      </c>
      <c r="D252" s="15" t="s">
        <v>490</v>
      </c>
      <c r="E252" s="110" t="s">
        <v>493</v>
      </c>
      <c r="F252" s="15" t="s">
        <v>491</v>
      </c>
      <c r="G252" s="112">
        <v>5000</v>
      </c>
      <c r="H252" s="113">
        <f>G252*2.87%</f>
        <v>143.5</v>
      </c>
      <c r="I252" s="113">
        <f>G252*3.04%</f>
        <v>152</v>
      </c>
      <c r="J252" s="95"/>
      <c r="K252" s="103"/>
      <c r="L252" s="6">
        <f>G252-H252-I252</f>
        <v>4704.5</v>
      </c>
      <c r="M252" s="24">
        <v>43191</v>
      </c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F252" s="140"/>
      <c r="BG252" s="140"/>
      <c r="BH252" s="140"/>
      <c r="BI252" s="140"/>
      <c r="BJ252" s="140"/>
      <c r="BK252" s="140"/>
      <c r="BL252" s="140"/>
      <c r="BM252" s="140"/>
      <c r="BN252" s="140"/>
      <c r="BO252" s="140"/>
      <c r="BP252" s="140"/>
      <c r="BQ252" s="140"/>
      <c r="BR252" s="140"/>
      <c r="BS252" s="140"/>
      <c r="BT252" s="140"/>
      <c r="BU252" s="140"/>
      <c r="BV252" s="140"/>
      <c r="BW252" s="140"/>
      <c r="BX252" s="140"/>
      <c r="BY252" s="140"/>
      <c r="BZ252" s="140"/>
      <c r="CA252" s="140"/>
      <c r="CB252" s="140"/>
      <c r="CC252" s="140"/>
      <c r="CD252" s="140"/>
      <c r="CE252" s="140"/>
      <c r="CF252" s="140"/>
      <c r="CG252" s="140"/>
      <c r="CH252" s="140"/>
      <c r="CI252" s="140"/>
      <c r="CJ252" s="140"/>
      <c r="CK252" s="140"/>
      <c r="CL252" s="140"/>
      <c r="CM252" s="140"/>
      <c r="CN252" s="140"/>
      <c r="CO252" s="140"/>
      <c r="CP252" s="140"/>
      <c r="CQ252" s="140"/>
      <c r="CR252" s="140"/>
      <c r="CS252" s="140"/>
      <c r="CT252" s="140"/>
      <c r="CU252" s="140"/>
      <c r="CV252" s="140"/>
      <c r="CW252" s="140"/>
      <c r="CX252" s="140"/>
      <c r="CY252" s="140"/>
      <c r="CZ252" s="140"/>
      <c r="DA252" s="140"/>
      <c r="DB252" s="140"/>
      <c r="DC252" s="140"/>
      <c r="DD252" s="140"/>
      <c r="DE252" s="140"/>
      <c r="DF252" s="140"/>
      <c r="DG252" s="140"/>
      <c r="DH252" s="140"/>
      <c r="DI252" s="140"/>
      <c r="DJ252" s="140"/>
      <c r="DK252" s="140"/>
      <c r="DL252" s="140"/>
      <c r="DM252" s="140"/>
      <c r="DN252" s="140"/>
      <c r="DO252" s="140"/>
      <c r="DP252" s="140"/>
      <c r="DQ252" s="140"/>
      <c r="DR252" s="140"/>
      <c r="DS252" s="140"/>
      <c r="DT252" s="140"/>
      <c r="DU252" s="140"/>
      <c r="DV252" s="140"/>
      <c r="DW252" s="140"/>
      <c r="DX252" s="140"/>
      <c r="DY252" s="140"/>
      <c r="DZ252" s="140"/>
      <c r="EA252" s="140"/>
      <c r="EB252" s="140"/>
      <c r="EC252" s="140"/>
      <c r="ED252" s="140"/>
      <c r="EE252" s="140"/>
      <c r="EF252" s="140"/>
      <c r="EG252" s="140"/>
      <c r="EH252" s="140"/>
      <c r="EI252" s="140"/>
      <c r="EJ252" s="140"/>
      <c r="EK252" s="140"/>
      <c r="EL252" s="140"/>
      <c r="EM252" s="140"/>
      <c r="EN252" s="140"/>
      <c r="EO252" s="140"/>
      <c r="EP252" s="140"/>
      <c r="EQ252" s="140"/>
      <c r="ER252" s="140"/>
      <c r="ES252" s="140"/>
      <c r="ET252" s="140"/>
      <c r="EU252" s="140"/>
      <c r="EV252" s="140"/>
      <c r="EW252" s="140"/>
      <c r="EX252" s="140"/>
      <c r="EY252" s="140"/>
      <c r="EZ252" s="140"/>
      <c r="FA252" s="140"/>
      <c r="FB252" s="140"/>
      <c r="FC252" s="140"/>
      <c r="FD252" s="140"/>
      <c r="FE252" s="140"/>
      <c r="FF252" s="140"/>
      <c r="FG252" s="140"/>
      <c r="FH252" s="140"/>
      <c r="FI252" s="140"/>
      <c r="FJ252" s="140"/>
      <c r="FK252" s="140"/>
      <c r="FL252" s="140"/>
      <c r="FM252" s="140"/>
      <c r="FN252" s="140"/>
      <c r="FO252" s="140"/>
      <c r="FP252" s="140"/>
      <c r="FQ252" s="140"/>
      <c r="FR252" s="140"/>
      <c r="FS252" s="140"/>
      <c r="FT252" s="140"/>
      <c r="FU252" s="140"/>
    </row>
    <row r="253" spans="1:177" s="18" customFormat="1" x14ac:dyDescent="0.25">
      <c r="A253" s="124">
        <f t="shared" si="21"/>
        <v>13</v>
      </c>
      <c r="B253" s="18" t="s">
        <v>427</v>
      </c>
      <c r="C253" s="18" t="s">
        <v>492</v>
      </c>
      <c r="D253" s="18" t="s">
        <v>115</v>
      </c>
      <c r="E253" s="18" t="s">
        <v>493</v>
      </c>
      <c r="F253" s="18" t="s">
        <v>494</v>
      </c>
      <c r="G253" s="18">
        <v>5000</v>
      </c>
      <c r="H253" s="18">
        <f t="shared" ref="H253:H263" si="22">G253*2.87%</f>
        <v>143.5</v>
      </c>
      <c r="I253" s="18">
        <f t="shared" ref="I253:I263" si="23">G253*3.04%</f>
        <v>152</v>
      </c>
      <c r="L253" s="6">
        <f t="shared" ref="L253:L258" si="24">G253-H253-I253</f>
        <v>4704.5</v>
      </c>
      <c r="M253" s="18">
        <v>43497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  <c r="BG253" s="124"/>
      <c r="BH253" s="124"/>
      <c r="BI253" s="124"/>
      <c r="BJ253" s="124"/>
      <c r="BK253" s="124"/>
      <c r="BL253" s="124"/>
      <c r="BM253" s="124"/>
      <c r="BN253" s="124"/>
      <c r="BO253" s="124"/>
      <c r="BP253" s="124"/>
      <c r="BQ253" s="124"/>
      <c r="BR253" s="124"/>
      <c r="BS253" s="124"/>
      <c r="BT253" s="124"/>
      <c r="BU253" s="124"/>
      <c r="BV253" s="124"/>
      <c r="BW253" s="124"/>
      <c r="BX253" s="124"/>
      <c r="BY253" s="124"/>
      <c r="BZ253" s="124"/>
      <c r="CA253" s="124"/>
      <c r="CB253" s="124"/>
      <c r="CC253" s="124"/>
      <c r="CD253" s="124"/>
      <c r="CE253" s="124"/>
      <c r="CF253" s="124"/>
      <c r="CG253" s="124"/>
      <c r="CH253" s="124"/>
      <c r="CI253" s="124"/>
      <c r="CJ253" s="124"/>
      <c r="CK253" s="124"/>
      <c r="CL253" s="124"/>
      <c r="CM253" s="124"/>
      <c r="CN253" s="124"/>
      <c r="CO253" s="124"/>
      <c r="CP253" s="124"/>
      <c r="CQ253" s="124"/>
      <c r="CR253" s="124"/>
      <c r="CS253" s="124"/>
      <c r="CT253" s="124"/>
      <c r="CU253" s="124"/>
      <c r="CV253" s="124"/>
      <c r="CW253" s="124"/>
      <c r="CX253" s="124"/>
      <c r="CY253" s="124"/>
      <c r="CZ253" s="124"/>
      <c r="DA253" s="124"/>
      <c r="DB253" s="124"/>
      <c r="DC253" s="124"/>
      <c r="DD253" s="124"/>
      <c r="DE253" s="124"/>
      <c r="DF253" s="124"/>
      <c r="DG253" s="124"/>
      <c r="DH253" s="124"/>
      <c r="DI253" s="124"/>
      <c r="DJ253" s="124"/>
      <c r="DK253" s="124"/>
      <c r="DL253" s="124"/>
      <c r="DM253" s="124"/>
      <c r="DN253" s="124"/>
      <c r="DO253" s="124"/>
      <c r="DP253" s="124"/>
      <c r="DQ253" s="124"/>
      <c r="DR253" s="124"/>
      <c r="DS253" s="124"/>
      <c r="DT253" s="124"/>
      <c r="DU253" s="124"/>
      <c r="DV253" s="124"/>
      <c r="DW253" s="124"/>
      <c r="DX253" s="124"/>
      <c r="DY253" s="124"/>
      <c r="DZ253" s="124"/>
      <c r="EA253" s="124"/>
      <c r="EB253" s="124"/>
      <c r="EC253" s="124"/>
      <c r="ED253" s="124"/>
      <c r="EE253" s="124"/>
      <c r="EF253" s="124"/>
      <c r="EG253" s="124"/>
      <c r="EH253" s="124"/>
      <c r="EI253" s="124"/>
      <c r="EJ253" s="124"/>
      <c r="EK253" s="124"/>
      <c r="EL253" s="124"/>
      <c r="EM253" s="124"/>
      <c r="EN253" s="124"/>
      <c r="EO253" s="124"/>
      <c r="EP253" s="124"/>
      <c r="EQ253" s="124"/>
      <c r="ER253" s="124"/>
      <c r="ES253" s="124"/>
      <c r="ET253" s="124"/>
      <c r="EU253" s="124"/>
      <c r="EV253" s="124"/>
      <c r="EW253" s="124"/>
      <c r="EX253" s="124"/>
      <c r="EY253" s="124"/>
      <c r="EZ253" s="124"/>
      <c r="FA253" s="124"/>
      <c r="FB253" s="124"/>
      <c r="FC253" s="124"/>
      <c r="FD253" s="124"/>
      <c r="FE253" s="124"/>
      <c r="FF253" s="124"/>
      <c r="FG253" s="124"/>
      <c r="FH253" s="124"/>
      <c r="FI253" s="124"/>
      <c r="FJ253" s="124"/>
      <c r="FK253" s="124"/>
      <c r="FL253" s="124"/>
      <c r="FM253" s="124"/>
      <c r="FN253" s="124"/>
      <c r="FO253" s="124"/>
      <c r="FP253" s="124"/>
      <c r="FQ253" s="124"/>
      <c r="FR253" s="124"/>
      <c r="FS253" s="124"/>
      <c r="FT253" s="124"/>
      <c r="FU253" s="124"/>
    </row>
    <row r="254" spans="1:177" s="18" customFormat="1" x14ac:dyDescent="0.25">
      <c r="A254" s="124">
        <f t="shared" si="21"/>
        <v>14</v>
      </c>
      <c r="B254" s="18" t="s">
        <v>195</v>
      </c>
      <c r="C254" s="18" t="s">
        <v>495</v>
      </c>
      <c r="D254" s="18" t="s">
        <v>433</v>
      </c>
      <c r="E254" s="18" t="s">
        <v>496</v>
      </c>
      <c r="F254" s="18" t="s">
        <v>497</v>
      </c>
      <c r="G254" s="18">
        <v>5000</v>
      </c>
      <c r="H254" s="18">
        <f t="shared" si="22"/>
        <v>143.5</v>
      </c>
      <c r="I254" s="18">
        <f t="shared" si="23"/>
        <v>152</v>
      </c>
      <c r="L254" s="6">
        <f t="shared" si="24"/>
        <v>4704.5</v>
      </c>
      <c r="M254" s="18">
        <v>43221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  <c r="BI254" s="124"/>
      <c r="BJ254" s="124"/>
      <c r="BK254" s="124"/>
      <c r="BL254" s="124"/>
      <c r="BM254" s="124"/>
      <c r="BN254" s="124"/>
      <c r="BO254" s="124"/>
      <c r="BP254" s="124"/>
      <c r="BQ254" s="124"/>
      <c r="BR254" s="124"/>
      <c r="BS254" s="124"/>
      <c r="BT254" s="124"/>
      <c r="BU254" s="124"/>
      <c r="BV254" s="124"/>
      <c r="BW254" s="124"/>
      <c r="BX254" s="124"/>
      <c r="BY254" s="124"/>
      <c r="BZ254" s="124"/>
      <c r="CA254" s="124"/>
      <c r="CB254" s="124"/>
      <c r="CC254" s="124"/>
      <c r="CD254" s="124"/>
      <c r="CE254" s="124"/>
      <c r="CF254" s="124"/>
      <c r="CG254" s="124"/>
      <c r="CH254" s="124"/>
      <c r="CI254" s="124"/>
      <c r="CJ254" s="124"/>
      <c r="CK254" s="124"/>
      <c r="CL254" s="124"/>
      <c r="CM254" s="124"/>
      <c r="CN254" s="124"/>
      <c r="CO254" s="124"/>
      <c r="CP254" s="124"/>
      <c r="CQ254" s="124"/>
      <c r="CR254" s="124"/>
      <c r="CS254" s="124"/>
      <c r="CT254" s="124"/>
      <c r="CU254" s="124"/>
      <c r="CV254" s="124"/>
      <c r="CW254" s="124"/>
      <c r="CX254" s="124"/>
      <c r="CY254" s="124"/>
      <c r="CZ254" s="124"/>
      <c r="DA254" s="124"/>
      <c r="DB254" s="124"/>
      <c r="DC254" s="124"/>
      <c r="DD254" s="124"/>
      <c r="DE254" s="124"/>
      <c r="DF254" s="124"/>
      <c r="DG254" s="124"/>
      <c r="DH254" s="124"/>
      <c r="DI254" s="124"/>
      <c r="DJ254" s="124"/>
      <c r="DK254" s="124"/>
      <c r="DL254" s="124"/>
      <c r="DM254" s="124"/>
      <c r="DN254" s="124"/>
      <c r="DO254" s="124"/>
      <c r="DP254" s="124"/>
      <c r="DQ254" s="124"/>
      <c r="DR254" s="124"/>
      <c r="DS254" s="124"/>
      <c r="DT254" s="124"/>
      <c r="DU254" s="124"/>
      <c r="DV254" s="124"/>
      <c r="DW254" s="124"/>
      <c r="DX254" s="124"/>
      <c r="DY254" s="124"/>
      <c r="DZ254" s="124"/>
      <c r="EA254" s="124"/>
      <c r="EB254" s="124"/>
      <c r="EC254" s="124"/>
      <c r="ED254" s="124"/>
      <c r="EE254" s="124"/>
      <c r="EF254" s="124"/>
      <c r="EG254" s="124"/>
      <c r="EH254" s="124"/>
      <c r="EI254" s="124"/>
      <c r="EJ254" s="124"/>
      <c r="EK254" s="124"/>
      <c r="EL254" s="124"/>
      <c r="EM254" s="124"/>
      <c r="EN254" s="124"/>
      <c r="EO254" s="124"/>
      <c r="EP254" s="124"/>
      <c r="EQ254" s="124"/>
      <c r="ER254" s="124"/>
      <c r="ES254" s="124"/>
      <c r="ET254" s="124"/>
      <c r="EU254" s="124"/>
      <c r="EV254" s="124"/>
      <c r="EW254" s="124"/>
      <c r="EX254" s="124"/>
      <c r="EY254" s="124"/>
      <c r="EZ254" s="124"/>
      <c r="FA254" s="124"/>
      <c r="FB254" s="124"/>
      <c r="FC254" s="124"/>
      <c r="FD254" s="124"/>
      <c r="FE254" s="124"/>
      <c r="FF254" s="124"/>
      <c r="FG254" s="124"/>
      <c r="FH254" s="124"/>
      <c r="FI254" s="124"/>
      <c r="FJ254" s="124"/>
      <c r="FK254" s="124"/>
      <c r="FL254" s="124"/>
      <c r="FM254" s="124"/>
      <c r="FN254" s="124"/>
      <c r="FO254" s="124"/>
      <c r="FP254" s="124"/>
      <c r="FQ254" s="124"/>
      <c r="FR254" s="124"/>
      <c r="FS254" s="124"/>
      <c r="FT254" s="124"/>
      <c r="FU254" s="124"/>
    </row>
    <row r="255" spans="1:177" s="18" customFormat="1" x14ac:dyDescent="0.25">
      <c r="A255" s="143">
        <f t="shared" si="21"/>
        <v>15</v>
      </c>
      <c r="B255" s="18" t="s">
        <v>498</v>
      </c>
      <c r="C255" s="18" t="s">
        <v>499</v>
      </c>
      <c r="D255" s="18" t="s">
        <v>22</v>
      </c>
      <c r="E255" s="18" t="s">
        <v>496</v>
      </c>
      <c r="F255" s="18" t="s">
        <v>500</v>
      </c>
      <c r="G255" s="18">
        <v>5000</v>
      </c>
      <c r="H255" s="18">
        <f t="shared" si="22"/>
        <v>143.5</v>
      </c>
      <c r="I255" s="18">
        <f t="shared" si="23"/>
        <v>152</v>
      </c>
      <c r="L255" s="6">
        <f t="shared" si="24"/>
        <v>4704.5</v>
      </c>
      <c r="M255" s="18">
        <v>43221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  <c r="AL255" s="124"/>
      <c r="AM255" s="124"/>
      <c r="AN255" s="124"/>
      <c r="AO255" s="124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124"/>
      <c r="BA255" s="124"/>
      <c r="BB255" s="124"/>
      <c r="BC255" s="124"/>
      <c r="BD255" s="124"/>
      <c r="BE255" s="124"/>
      <c r="BF255" s="124"/>
      <c r="BG255" s="124"/>
      <c r="BH255" s="124"/>
      <c r="BI255" s="124"/>
      <c r="BJ255" s="124"/>
      <c r="BK255" s="124"/>
      <c r="BL255" s="124"/>
      <c r="BM255" s="124"/>
      <c r="BN255" s="124"/>
      <c r="BO255" s="124"/>
      <c r="BP255" s="124"/>
      <c r="BQ255" s="124"/>
      <c r="BR255" s="124"/>
      <c r="BS255" s="124"/>
      <c r="BT255" s="124"/>
      <c r="BU255" s="124"/>
      <c r="BV255" s="124"/>
      <c r="BW255" s="124"/>
      <c r="BX255" s="124"/>
      <c r="BY255" s="124"/>
      <c r="BZ255" s="124"/>
      <c r="CA255" s="124"/>
      <c r="CB255" s="124"/>
      <c r="CC255" s="124"/>
      <c r="CD255" s="124"/>
      <c r="CE255" s="124"/>
      <c r="CF255" s="124"/>
      <c r="CG255" s="124"/>
      <c r="CH255" s="124"/>
      <c r="CI255" s="124"/>
      <c r="CJ255" s="124"/>
      <c r="CK255" s="124"/>
      <c r="CL255" s="124"/>
      <c r="CM255" s="124"/>
      <c r="CN255" s="124"/>
      <c r="CO255" s="124"/>
      <c r="CP255" s="124"/>
      <c r="CQ255" s="124"/>
      <c r="CR255" s="124"/>
      <c r="CS255" s="124"/>
      <c r="CT255" s="124"/>
      <c r="CU255" s="124"/>
      <c r="CV255" s="124"/>
      <c r="CW255" s="124"/>
      <c r="CX255" s="124"/>
      <c r="CY255" s="124"/>
      <c r="CZ255" s="124"/>
      <c r="DA255" s="124"/>
      <c r="DB255" s="124"/>
      <c r="DC255" s="124"/>
      <c r="DD255" s="124"/>
      <c r="DE255" s="124"/>
      <c r="DF255" s="124"/>
      <c r="DG255" s="124"/>
      <c r="DH255" s="124"/>
      <c r="DI255" s="124"/>
      <c r="DJ255" s="124"/>
      <c r="DK255" s="124"/>
      <c r="DL255" s="124"/>
      <c r="DM255" s="124"/>
      <c r="DN255" s="124"/>
      <c r="DO255" s="124"/>
      <c r="DP255" s="124"/>
      <c r="DQ255" s="124"/>
      <c r="DR255" s="124"/>
      <c r="DS255" s="124"/>
      <c r="DT255" s="124"/>
      <c r="DU255" s="124"/>
      <c r="DV255" s="124"/>
      <c r="DW255" s="124"/>
      <c r="DX255" s="124"/>
      <c r="DY255" s="124"/>
      <c r="DZ255" s="124"/>
      <c r="EA255" s="124"/>
      <c r="EB255" s="124"/>
      <c r="EC255" s="124"/>
      <c r="ED255" s="124"/>
      <c r="EE255" s="124"/>
      <c r="EF255" s="124"/>
      <c r="EG255" s="124"/>
      <c r="EH255" s="124"/>
      <c r="EI255" s="124"/>
      <c r="EJ255" s="124"/>
      <c r="EK255" s="124"/>
      <c r="EL255" s="124"/>
      <c r="EM255" s="124"/>
      <c r="EN255" s="124"/>
      <c r="EO255" s="124"/>
      <c r="EP255" s="124"/>
      <c r="EQ255" s="124"/>
      <c r="ER255" s="124"/>
      <c r="ES255" s="124"/>
      <c r="ET255" s="124"/>
      <c r="EU255" s="124"/>
      <c r="EV255" s="124"/>
      <c r="EW255" s="124"/>
      <c r="EX255" s="124"/>
      <c r="EY255" s="124"/>
      <c r="EZ255" s="124"/>
      <c r="FA255" s="124"/>
      <c r="FB255" s="124"/>
      <c r="FC255" s="124"/>
      <c r="FD255" s="124"/>
      <c r="FE255" s="124"/>
      <c r="FF255" s="124"/>
      <c r="FG255" s="124"/>
      <c r="FH255" s="124"/>
      <c r="FI255" s="124"/>
      <c r="FJ255" s="124"/>
      <c r="FK255" s="124"/>
      <c r="FL255" s="124"/>
      <c r="FM255" s="124"/>
      <c r="FN255" s="124"/>
      <c r="FO255" s="124"/>
      <c r="FP255" s="124"/>
      <c r="FQ255" s="124"/>
      <c r="FR255" s="124"/>
      <c r="FS255" s="124"/>
      <c r="FT255" s="124"/>
      <c r="FU255" s="124"/>
    </row>
    <row r="256" spans="1:177" s="18" customFormat="1" x14ac:dyDescent="0.25">
      <c r="A256" s="124">
        <f t="shared" si="21"/>
        <v>16</v>
      </c>
      <c r="B256" s="18" t="s">
        <v>501</v>
      </c>
      <c r="C256" s="18" t="s">
        <v>502</v>
      </c>
      <c r="D256" s="18" t="s">
        <v>157</v>
      </c>
      <c r="E256" s="18" t="s">
        <v>496</v>
      </c>
      <c r="F256" s="18" t="s">
        <v>503</v>
      </c>
      <c r="G256" s="18">
        <v>14000</v>
      </c>
      <c r="H256" s="18">
        <f t="shared" si="22"/>
        <v>401.8</v>
      </c>
      <c r="I256" s="18">
        <f t="shared" si="23"/>
        <v>425.6</v>
      </c>
      <c r="L256" s="6">
        <f t="shared" si="24"/>
        <v>13172.6</v>
      </c>
      <c r="M256" s="18">
        <v>43836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  <c r="AH256" s="124"/>
      <c r="AI256" s="124"/>
      <c r="AJ256" s="124"/>
      <c r="AK256" s="124"/>
      <c r="AL256" s="124"/>
      <c r="AM256" s="124"/>
      <c r="AN256" s="124"/>
      <c r="AO256" s="124"/>
      <c r="AP256" s="124"/>
      <c r="AQ256" s="124"/>
      <c r="AR256" s="124"/>
      <c r="AS256" s="124"/>
      <c r="AT256" s="124"/>
      <c r="AU256" s="124"/>
      <c r="AV256" s="124"/>
      <c r="AW256" s="124"/>
      <c r="AX256" s="124"/>
      <c r="AY256" s="124"/>
      <c r="AZ256" s="124"/>
      <c r="BA256" s="124"/>
      <c r="BB256" s="124"/>
      <c r="BC256" s="124"/>
      <c r="BD256" s="124"/>
      <c r="BE256" s="124"/>
      <c r="BF256" s="124"/>
      <c r="BG256" s="124"/>
      <c r="BH256" s="124"/>
      <c r="BI256" s="124"/>
      <c r="BJ256" s="124"/>
      <c r="BK256" s="124"/>
      <c r="BL256" s="124"/>
      <c r="BM256" s="124"/>
      <c r="BN256" s="124"/>
      <c r="BO256" s="124"/>
      <c r="BP256" s="124"/>
      <c r="BQ256" s="124"/>
      <c r="BR256" s="124"/>
      <c r="BS256" s="124"/>
      <c r="BT256" s="124"/>
      <c r="BU256" s="124"/>
      <c r="BV256" s="124"/>
      <c r="BW256" s="124"/>
      <c r="BX256" s="124"/>
      <c r="BY256" s="124"/>
      <c r="BZ256" s="124"/>
      <c r="CA256" s="124"/>
      <c r="CB256" s="124"/>
      <c r="CC256" s="124"/>
      <c r="CD256" s="124"/>
      <c r="CE256" s="124"/>
      <c r="CF256" s="124"/>
      <c r="CG256" s="124"/>
      <c r="CH256" s="124"/>
      <c r="CI256" s="124"/>
      <c r="CJ256" s="124"/>
      <c r="CK256" s="124"/>
      <c r="CL256" s="124"/>
      <c r="CM256" s="124"/>
      <c r="CN256" s="124"/>
      <c r="CO256" s="124"/>
      <c r="CP256" s="124"/>
      <c r="CQ256" s="124"/>
      <c r="CR256" s="124"/>
      <c r="CS256" s="124"/>
      <c r="CT256" s="124"/>
      <c r="CU256" s="124"/>
      <c r="CV256" s="124"/>
      <c r="CW256" s="124"/>
      <c r="CX256" s="124"/>
      <c r="CY256" s="124"/>
      <c r="CZ256" s="124"/>
      <c r="DA256" s="124"/>
      <c r="DB256" s="124"/>
      <c r="DC256" s="124"/>
      <c r="DD256" s="124"/>
      <c r="DE256" s="124"/>
      <c r="DF256" s="124"/>
      <c r="DG256" s="124"/>
      <c r="DH256" s="124"/>
      <c r="DI256" s="124"/>
      <c r="DJ256" s="124"/>
      <c r="DK256" s="124"/>
      <c r="DL256" s="124"/>
      <c r="DM256" s="124"/>
      <c r="DN256" s="124"/>
      <c r="DO256" s="124"/>
      <c r="DP256" s="124"/>
      <c r="DQ256" s="124"/>
      <c r="DR256" s="124"/>
      <c r="DS256" s="124"/>
      <c r="DT256" s="124"/>
      <c r="DU256" s="124"/>
      <c r="DV256" s="124"/>
      <c r="DW256" s="124"/>
      <c r="DX256" s="124"/>
      <c r="DY256" s="124"/>
      <c r="DZ256" s="124"/>
      <c r="EA256" s="124"/>
      <c r="EB256" s="124"/>
      <c r="EC256" s="124"/>
      <c r="ED256" s="124"/>
      <c r="EE256" s="124"/>
      <c r="EF256" s="124"/>
      <c r="EG256" s="124"/>
      <c r="EH256" s="124"/>
      <c r="EI256" s="124"/>
      <c r="EJ256" s="124"/>
      <c r="EK256" s="124"/>
      <c r="EL256" s="124"/>
      <c r="EM256" s="124"/>
      <c r="EN256" s="124"/>
      <c r="EO256" s="124"/>
      <c r="EP256" s="124"/>
      <c r="EQ256" s="124"/>
      <c r="ER256" s="124"/>
      <c r="ES256" s="124"/>
      <c r="ET256" s="124"/>
      <c r="EU256" s="124"/>
      <c r="EV256" s="124"/>
      <c r="EW256" s="124"/>
      <c r="EX256" s="124"/>
      <c r="EY256" s="124"/>
      <c r="EZ256" s="124"/>
      <c r="FA256" s="124"/>
      <c r="FB256" s="124"/>
      <c r="FC256" s="124"/>
      <c r="FD256" s="124"/>
      <c r="FE256" s="124"/>
      <c r="FF256" s="124"/>
      <c r="FG256" s="124"/>
      <c r="FH256" s="124"/>
      <c r="FI256" s="124"/>
      <c r="FJ256" s="124"/>
      <c r="FK256" s="124"/>
      <c r="FL256" s="124"/>
      <c r="FM256" s="124"/>
      <c r="FN256" s="124"/>
      <c r="FO256" s="124"/>
      <c r="FP256" s="124"/>
      <c r="FQ256" s="124"/>
      <c r="FR256" s="124"/>
      <c r="FS256" s="124"/>
      <c r="FT256" s="124"/>
      <c r="FU256" s="124"/>
    </row>
    <row r="257" spans="1:177" s="18" customFormat="1" x14ac:dyDescent="0.25">
      <c r="A257" s="124">
        <f t="shared" si="21"/>
        <v>17</v>
      </c>
      <c r="B257" s="18" t="s">
        <v>504</v>
      </c>
      <c r="C257" s="18" t="s">
        <v>505</v>
      </c>
      <c r="D257" s="18" t="s">
        <v>22</v>
      </c>
      <c r="E257" s="18" t="s">
        <v>496</v>
      </c>
      <c r="F257" s="18" t="s">
        <v>506</v>
      </c>
      <c r="G257" s="18">
        <v>5000</v>
      </c>
      <c r="H257" s="18">
        <f t="shared" si="22"/>
        <v>143.5</v>
      </c>
      <c r="I257" s="18">
        <f t="shared" si="23"/>
        <v>152</v>
      </c>
      <c r="L257" s="6">
        <f t="shared" si="24"/>
        <v>4704.5</v>
      </c>
      <c r="M257" s="18">
        <v>44203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124"/>
      <c r="AL257" s="124"/>
      <c r="AM257" s="124"/>
      <c r="AN257" s="124"/>
      <c r="AO257" s="124"/>
      <c r="AP257" s="124"/>
      <c r="AQ257" s="124"/>
      <c r="AR257" s="124"/>
      <c r="AS257" s="124"/>
      <c r="AT257" s="124"/>
      <c r="AU257" s="124"/>
      <c r="AV257" s="124"/>
      <c r="AW257" s="124"/>
      <c r="AX257" s="124"/>
      <c r="AY257" s="124"/>
      <c r="AZ257" s="124"/>
      <c r="BA257" s="124"/>
      <c r="BB257" s="124"/>
      <c r="BC257" s="124"/>
      <c r="BD257" s="124"/>
      <c r="BE257" s="124"/>
      <c r="BF257" s="124"/>
      <c r="BG257" s="124"/>
      <c r="BH257" s="124"/>
      <c r="BI257" s="124"/>
      <c r="BJ257" s="124"/>
      <c r="BK257" s="124"/>
      <c r="BL257" s="124"/>
      <c r="BM257" s="124"/>
      <c r="BN257" s="124"/>
      <c r="BO257" s="124"/>
      <c r="BP257" s="124"/>
      <c r="BQ257" s="124"/>
      <c r="BR257" s="124"/>
      <c r="BS257" s="124"/>
      <c r="BT257" s="124"/>
      <c r="BU257" s="124"/>
      <c r="BV257" s="124"/>
      <c r="BW257" s="124"/>
      <c r="BX257" s="124"/>
      <c r="BY257" s="124"/>
      <c r="BZ257" s="124"/>
      <c r="CA257" s="124"/>
      <c r="CB257" s="124"/>
      <c r="CC257" s="124"/>
      <c r="CD257" s="124"/>
      <c r="CE257" s="124"/>
      <c r="CF257" s="124"/>
      <c r="CG257" s="124"/>
      <c r="CH257" s="124"/>
      <c r="CI257" s="124"/>
      <c r="CJ257" s="124"/>
      <c r="CK257" s="124"/>
      <c r="CL257" s="124"/>
      <c r="CM257" s="124"/>
      <c r="CN257" s="124"/>
      <c r="CO257" s="124"/>
      <c r="CP257" s="124"/>
      <c r="CQ257" s="124"/>
      <c r="CR257" s="124"/>
      <c r="CS257" s="124"/>
      <c r="CT257" s="124"/>
      <c r="CU257" s="124"/>
      <c r="CV257" s="124"/>
      <c r="CW257" s="124"/>
      <c r="CX257" s="124"/>
      <c r="CY257" s="124"/>
      <c r="CZ257" s="124"/>
      <c r="DA257" s="124"/>
      <c r="DB257" s="124"/>
      <c r="DC257" s="124"/>
      <c r="DD257" s="124"/>
      <c r="DE257" s="124"/>
      <c r="DF257" s="124"/>
      <c r="DG257" s="124"/>
      <c r="DH257" s="124"/>
      <c r="DI257" s="124"/>
      <c r="DJ257" s="124"/>
      <c r="DK257" s="124"/>
      <c r="DL257" s="124"/>
      <c r="DM257" s="124"/>
      <c r="DN257" s="124"/>
      <c r="DO257" s="124"/>
      <c r="DP257" s="124"/>
      <c r="DQ257" s="124"/>
      <c r="DR257" s="124"/>
      <c r="DS257" s="124"/>
      <c r="DT257" s="124"/>
      <c r="DU257" s="124"/>
      <c r="DV257" s="124"/>
      <c r="DW257" s="124"/>
      <c r="DX257" s="124"/>
      <c r="DY257" s="124"/>
      <c r="DZ257" s="124"/>
      <c r="EA257" s="124"/>
      <c r="EB257" s="124"/>
      <c r="EC257" s="124"/>
      <c r="ED257" s="124"/>
      <c r="EE257" s="124"/>
      <c r="EF257" s="124"/>
      <c r="EG257" s="124"/>
      <c r="EH257" s="124"/>
      <c r="EI257" s="124"/>
      <c r="EJ257" s="124"/>
      <c r="EK257" s="124"/>
      <c r="EL257" s="124"/>
      <c r="EM257" s="124"/>
      <c r="EN257" s="124"/>
      <c r="EO257" s="124"/>
      <c r="EP257" s="124"/>
      <c r="EQ257" s="124"/>
      <c r="ER257" s="124"/>
      <c r="ES257" s="124"/>
      <c r="ET257" s="124"/>
      <c r="EU257" s="124"/>
      <c r="EV257" s="124"/>
      <c r="EW257" s="124"/>
      <c r="EX257" s="124"/>
      <c r="EY257" s="124"/>
      <c r="EZ257" s="124"/>
      <c r="FA257" s="124"/>
      <c r="FB257" s="124"/>
      <c r="FC257" s="124"/>
      <c r="FD257" s="124"/>
      <c r="FE257" s="124"/>
      <c r="FF257" s="124"/>
      <c r="FG257" s="124"/>
      <c r="FH257" s="124"/>
      <c r="FI257" s="124"/>
      <c r="FJ257" s="124"/>
      <c r="FK257" s="124"/>
      <c r="FL257" s="124"/>
      <c r="FM257" s="124"/>
      <c r="FN257" s="124"/>
      <c r="FO257" s="124"/>
      <c r="FP257" s="124"/>
      <c r="FQ257" s="124"/>
      <c r="FR257" s="124"/>
      <c r="FS257" s="124"/>
      <c r="FT257" s="124"/>
      <c r="FU257" s="124"/>
    </row>
    <row r="258" spans="1:177" s="18" customFormat="1" x14ac:dyDescent="0.25">
      <c r="A258" s="124">
        <f t="shared" si="21"/>
        <v>18</v>
      </c>
      <c r="B258" s="18" t="s">
        <v>520</v>
      </c>
      <c r="C258" s="18" t="s">
        <v>521</v>
      </c>
      <c r="D258" s="18" t="s">
        <v>115</v>
      </c>
      <c r="E258" s="18" t="s">
        <v>496</v>
      </c>
      <c r="F258" s="18" t="s">
        <v>522</v>
      </c>
      <c r="G258" s="18">
        <v>5000</v>
      </c>
      <c r="H258" s="18">
        <f t="shared" si="22"/>
        <v>143.5</v>
      </c>
      <c r="I258" s="18">
        <f t="shared" si="23"/>
        <v>152</v>
      </c>
      <c r="L258" s="6">
        <f t="shared" si="24"/>
        <v>4704.5</v>
      </c>
      <c r="M258" s="18">
        <v>44805</v>
      </c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L258" s="124"/>
      <c r="AM258" s="124"/>
      <c r="AN258" s="124"/>
      <c r="AO258" s="124"/>
      <c r="AP258" s="124"/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  <c r="BI258" s="124"/>
      <c r="BJ258" s="124"/>
      <c r="BK258" s="124"/>
      <c r="BL258" s="124"/>
      <c r="BM258" s="124"/>
      <c r="BN258" s="124"/>
      <c r="BO258" s="124"/>
      <c r="BP258" s="124"/>
      <c r="BQ258" s="124"/>
      <c r="BR258" s="124"/>
      <c r="BS258" s="124"/>
      <c r="BT258" s="124"/>
      <c r="BU258" s="124"/>
      <c r="BV258" s="124"/>
      <c r="BW258" s="124"/>
      <c r="BX258" s="124"/>
      <c r="BY258" s="124"/>
      <c r="BZ258" s="124"/>
      <c r="CA258" s="124"/>
      <c r="CB258" s="124"/>
      <c r="CC258" s="124"/>
      <c r="CD258" s="124"/>
      <c r="CE258" s="124"/>
      <c r="CF258" s="124"/>
      <c r="CG258" s="124"/>
      <c r="CH258" s="124"/>
      <c r="CI258" s="124"/>
      <c r="CJ258" s="124"/>
      <c r="CK258" s="124"/>
      <c r="CL258" s="124"/>
      <c r="CM258" s="124"/>
      <c r="CN258" s="124"/>
      <c r="CO258" s="124"/>
      <c r="CP258" s="124"/>
      <c r="CQ258" s="124"/>
      <c r="CR258" s="124"/>
      <c r="CS258" s="124"/>
      <c r="CT258" s="124"/>
      <c r="CU258" s="124"/>
      <c r="CV258" s="124"/>
      <c r="CW258" s="124"/>
      <c r="CX258" s="124"/>
      <c r="CY258" s="124"/>
      <c r="CZ258" s="124"/>
      <c r="DA258" s="124"/>
      <c r="DB258" s="124"/>
      <c r="DC258" s="124"/>
      <c r="DD258" s="124"/>
      <c r="DE258" s="124"/>
      <c r="DF258" s="124"/>
      <c r="DG258" s="124"/>
      <c r="DH258" s="124"/>
      <c r="DI258" s="124"/>
      <c r="DJ258" s="124"/>
      <c r="DK258" s="124"/>
      <c r="DL258" s="124"/>
      <c r="DM258" s="124"/>
      <c r="DN258" s="124"/>
      <c r="DO258" s="124"/>
      <c r="DP258" s="124"/>
      <c r="DQ258" s="124"/>
      <c r="DR258" s="124"/>
      <c r="DS258" s="124"/>
      <c r="DT258" s="124"/>
      <c r="DU258" s="124"/>
      <c r="DV258" s="124"/>
      <c r="DW258" s="124"/>
      <c r="DX258" s="124"/>
      <c r="DY258" s="124"/>
      <c r="DZ258" s="124"/>
      <c r="EA258" s="124"/>
      <c r="EB258" s="124"/>
      <c r="EC258" s="124"/>
      <c r="ED258" s="124"/>
      <c r="EE258" s="124"/>
      <c r="EF258" s="124"/>
      <c r="EG258" s="124"/>
      <c r="EH258" s="124"/>
      <c r="EI258" s="124"/>
      <c r="EJ258" s="124"/>
      <c r="EK258" s="124"/>
      <c r="EL258" s="124"/>
      <c r="EM258" s="124"/>
      <c r="EN258" s="124"/>
      <c r="EO258" s="124"/>
      <c r="EP258" s="124"/>
      <c r="EQ258" s="124"/>
      <c r="ER258" s="124"/>
      <c r="ES258" s="124"/>
      <c r="ET258" s="124"/>
      <c r="EU258" s="124"/>
      <c r="EV258" s="124"/>
      <c r="EW258" s="124"/>
      <c r="EX258" s="124"/>
      <c r="EY258" s="124"/>
      <c r="EZ258" s="124"/>
      <c r="FA258" s="124"/>
      <c r="FB258" s="124"/>
      <c r="FC258" s="124"/>
      <c r="FD258" s="124"/>
      <c r="FE258" s="124"/>
      <c r="FF258" s="124"/>
      <c r="FG258" s="124"/>
      <c r="FH258" s="124"/>
      <c r="FI258" s="124"/>
      <c r="FJ258" s="124"/>
      <c r="FK258" s="124"/>
      <c r="FL258" s="124"/>
      <c r="FM258" s="124"/>
      <c r="FN258" s="124"/>
      <c r="FO258" s="124"/>
      <c r="FP258" s="124"/>
      <c r="FQ258" s="124"/>
      <c r="FR258" s="124"/>
      <c r="FS258" s="124"/>
      <c r="FT258" s="124"/>
      <c r="FU258" s="124"/>
    </row>
    <row r="259" spans="1:177" x14ac:dyDescent="0.25">
      <c r="A259" s="2">
        <f t="shared" si="21"/>
        <v>19</v>
      </c>
      <c r="B259" s="15" t="s">
        <v>541</v>
      </c>
      <c r="C259" s="15" t="s">
        <v>542</v>
      </c>
      <c r="D259" s="15" t="s">
        <v>454</v>
      </c>
      <c r="E259" s="15" t="s">
        <v>496</v>
      </c>
      <c r="F259" s="15" t="s">
        <v>543</v>
      </c>
      <c r="G259" s="37">
        <v>5000</v>
      </c>
      <c r="H259" s="37">
        <f t="shared" si="22"/>
        <v>143.5</v>
      </c>
      <c r="I259" s="37">
        <f t="shared" si="23"/>
        <v>152</v>
      </c>
      <c r="J259" s="37"/>
      <c r="K259" s="37"/>
      <c r="L259" s="37">
        <f t="shared" ref="L259:L263" si="25">SUM(G259-H259-I259)</f>
        <v>4704.5</v>
      </c>
      <c r="M259" s="24">
        <v>44866</v>
      </c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40"/>
      <c r="AF259" s="140"/>
      <c r="AG259" s="140"/>
      <c r="AH259" s="140"/>
      <c r="AI259" s="140"/>
      <c r="AJ259" s="140"/>
      <c r="AK259" s="140"/>
      <c r="AL259" s="140"/>
      <c r="AM259" s="140"/>
      <c r="AN259" s="140"/>
      <c r="AO259" s="140"/>
      <c r="AP259" s="140"/>
      <c r="AQ259" s="140"/>
      <c r="AR259" s="140"/>
      <c r="AS259" s="140"/>
      <c r="AT259" s="140"/>
      <c r="AU259" s="140"/>
      <c r="AV259" s="140"/>
      <c r="AW259" s="140"/>
      <c r="AX259" s="140"/>
      <c r="AY259" s="140"/>
      <c r="AZ259" s="140"/>
      <c r="BA259" s="140"/>
      <c r="BB259" s="140"/>
      <c r="BC259" s="140"/>
      <c r="BD259" s="140"/>
      <c r="BE259" s="140"/>
      <c r="BF259" s="140"/>
      <c r="BG259" s="140"/>
      <c r="BH259" s="140"/>
      <c r="BI259" s="140"/>
      <c r="BJ259" s="140"/>
      <c r="BK259" s="140"/>
      <c r="BL259" s="140"/>
      <c r="BM259" s="140"/>
      <c r="BN259" s="140"/>
      <c r="BO259" s="140"/>
      <c r="BP259" s="140"/>
      <c r="BQ259" s="140"/>
      <c r="BR259" s="140"/>
      <c r="BS259" s="140"/>
      <c r="BT259" s="140"/>
      <c r="BU259" s="140"/>
      <c r="BV259" s="140"/>
      <c r="BW259" s="140"/>
      <c r="BX259" s="140"/>
      <c r="BY259" s="140"/>
      <c r="BZ259" s="140"/>
      <c r="CA259" s="140"/>
      <c r="CB259" s="140"/>
      <c r="CC259" s="140"/>
      <c r="CD259" s="140"/>
      <c r="CE259" s="140"/>
      <c r="CF259" s="140"/>
      <c r="CG259" s="140"/>
      <c r="CH259" s="140"/>
      <c r="CI259" s="140"/>
      <c r="CJ259" s="140"/>
      <c r="CK259" s="140"/>
      <c r="CL259" s="140"/>
      <c r="CM259" s="140"/>
      <c r="CN259" s="140"/>
      <c r="CO259" s="140"/>
      <c r="CP259" s="140"/>
      <c r="CQ259" s="140"/>
      <c r="CR259" s="140"/>
      <c r="CS259" s="140"/>
      <c r="CT259" s="140"/>
      <c r="CU259" s="140"/>
      <c r="CV259" s="140"/>
      <c r="CW259" s="140"/>
      <c r="CX259" s="140"/>
      <c r="CY259" s="140"/>
      <c r="CZ259" s="140"/>
      <c r="DA259" s="140"/>
      <c r="DB259" s="140"/>
      <c r="DC259" s="140"/>
      <c r="DD259" s="140"/>
      <c r="DE259" s="140"/>
      <c r="DF259" s="140"/>
      <c r="DG259" s="140"/>
      <c r="DH259" s="140"/>
      <c r="DI259" s="140"/>
      <c r="DJ259" s="140"/>
      <c r="DK259" s="140"/>
      <c r="DL259" s="140"/>
      <c r="DM259" s="140"/>
      <c r="DN259" s="140"/>
      <c r="DO259" s="140"/>
      <c r="DP259" s="140"/>
      <c r="DQ259" s="140"/>
      <c r="DR259" s="140"/>
      <c r="DS259" s="140"/>
      <c r="DT259" s="140"/>
      <c r="DU259" s="140"/>
      <c r="DV259" s="140"/>
      <c r="DW259" s="140"/>
      <c r="DX259" s="140"/>
      <c r="DY259" s="140"/>
      <c r="DZ259" s="140"/>
      <c r="EA259" s="140"/>
      <c r="EB259" s="140"/>
      <c r="EC259" s="140"/>
      <c r="ED259" s="140"/>
      <c r="EE259" s="140"/>
      <c r="EF259" s="140"/>
      <c r="EG259" s="140"/>
      <c r="EH259" s="140"/>
      <c r="EI259" s="140"/>
      <c r="EJ259" s="140"/>
      <c r="EK259" s="140"/>
      <c r="EL259" s="140"/>
      <c r="EM259" s="140"/>
      <c r="EN259" s="140"/>
      <c r="EO259" s="140"/>
      <c r="EP259" s="140"/>
      <c r="EQ259" s="140"/>
      <c r="ER259" s="140"/>
      <c r="ES259" s="140"/>
      <c r="ET259" s="140"/>
      <c r="EU259" s="140"/>
      <c r="EV259" s="140"/>
      <c r="EW259" s="140"/>
      <c r="EX259" s="140"/>
      <c r="EY259" s="140"/>
      <c r="EZ259" s="140"/>
      <c r="FA259" s="140"/>
      <c r="FB259" s="140"/>
      <c r="FC259" s="140"/>
      <c r="FD259" s="140"/>
      <c r="FE259" s="140"/>
      <c r="FF259" s="140"/>
      <c r="FG259" s="140"/>
      <c r="FH259" s="140"/>
      <c r="FI259" s="140"/>
      <c r="FJ259" s="140"/>
      <c r="FK259" s="140"/>
      <c r="FL259" s="140"/>
      <c r="FM259" s="140"/>
      <c r="FN259" s="140"/>
      <c r="FO259" s="140"/>
      <c r="FP259" s="140"/>
      <c r="FQ259" s="140"/>
      <c r="FR259" s="140"/>
      <c r="FS259" s="140"/>
      <c r="FT259" s="140"/>
      <c r="FU259" s="140"/>
    </row>
    <row r="260" spans="1:177" x14ac:dyDescent="0.25">
      <c r="A260" s="2">
        <f t="shared" si="21"/>
        <v>20</v>
      </c>
      <c r="B260" s="15" t="s">
        <v>550</v>
      </c>
      <c r="C260" s="15" t="s">
        <v>551</v>
      </c>
      <c r="D260" s="15" t="s">
        <v>454</v>
      </c>
      <c r="E260" s="15" t="s">
        <v>496</v>
      </c>
      <c r="F260" s="15" t="s">
        <v>552</v>
      </c>
      <c r="G260" s="37">
        <v>5000</v>
      </c>
      <c r="H260" s="37">
        <f t="shared" si="22"/>
        <v>143.5</v>
      </c>
      <c r="I260" s="37">
        <f t="shared" si="23"/>
        <v>152</v>
      </c>
      <c r="J260" s="37"/>
      <c r="K260" s="37"/>
      <c r="L260" s="37">
        <f t="shared" si="25"/>
        <v>4704.5</v>
      </c>
      <c r="M260" s="24">
        <v>44928</v>
      </c>
    </row>
    <row r="261" spans="1:177" x14ac:dyDescent="0.25">
      <c r="A261" s="2">
        <f t="shared" si="21"/>
        <v>21</v>
      </c>
      <c r="B261" s="15" t="s">
        <v>553</v>
      </c>
      <c r="C261" s="15" t="s">
        <v>151</v>
      </c>
      <c r="D261" s="15" t="s">
        <v>115</v>
      </c>
      <c r="E261" s="15" t="s">
        <v>496</v>
      </c>
      <c r="F261" s="15" t="s">
        <v>494</v>
      </c>
      <c r="G261" s="37">
        <v>5000</v>
      </c>
      <c r="H261" s="37">
        <f t="shared" si="22"/>
        <v>143.5</v>
      </c>
      <c r="I261" s="37">
        <f t="shared" si="23"/>
        <v>152</v>
      </c>
      <c r="J261" s="37"/>
      <c r="K261" s="37"/>
      <c r="L261" s="37">
        <f t="shared" si="25"/>
        <v>4704.5</v>
      </c>
      <c r="M261" s="24" t="s">
        <v>554</v>
      </c>
    </row>
    <row r="262" spans="1:177" x14ac:dyDescent="0.25">
      <c r="A262" s="2">
        <f>A261+1</f>
        <v>22</v>
      </c>
      <c r="B262" s="97" t="s">
        <v>573</v>
      </c>
      <c r="C262" s="97" t="s">
        <v>574</v>
      </c>
      <c r="D262" s="15" t="s">
        <v>22</v>
      </c>
      <c r="E262" s="15" t="s">
        <v>496</v>
      </c>
      <c r="F262" s="15" t="s">
        <v>575</v>
      </c>
      <c r="G262" s="37">
        <v>5000</v>
      </c>
      <c r="H262" s="37">
        <f t="shared" si="22"/>
        <v>143.5</v>
      </c>
      <c r="I262" s="37">
        <f t="shared" si="23"/>
        <v>152</v>
      </c>
      <c r="J262" s="37"/>
      <c r="K262" s="37"/>
      <c r="L262" s="37">
        <f t="shared" si="25"/>
        <v>4704.5</v>
      </c>
      <c r="M262" s="24">
        <v>45047</v>
      </c>
    </row>
    <row r="263" spans="1:177" x14ac:dyDescent="0.25">
      <c r="A263" s="2">
        <f>A262+1</f>
        <v>23</v>
      </c>
      <c r="B263" s="97" t="s">
        <v>590</v>
      </c>
      <c r="C263" s="97" t="s">
        <v>589</v>
      </c>
      <c r="D263" s="15" t="s">
        <v>115</v>
      </c>
      <c r="E263" s="15" t="s">
        <v>496</v>
      </c>
      <c r="F263" s="15" t="s">
        <v>591</v>
      </c>
      <c r="G263" s="37">
        <v>5000</v>
      </c>
      <c r="H263" s="37">
        <f t="shared" si="22"/>
        <v>143.5</v>
      </c>
      <c r="I263" s="37">
        <f t="shared" si="23"/>
        <v>152</v>
      </c>
      <c r="J263" s="37"/>
      <c r="K263" s="37"/>
      <c r="L263" s="37">
        <f t="shared" si="25"/>
        <v>4704.5</v>
      </c>
      <c r="M263" s="24">
        <v>45421</v>
      </c>
    </row>
    <row r="264" spans="1:177" x14ac:dyDescent="0.25">
      <c r="B264" s="85" t="s">
        <v>507</v>
      </c>
      <c r="C264" s="85"/>
      <c r="D264" s="4"/>
      <c r="E264" s="4"/>
      <c r="F264" s="4"/>
      <c r="G264" s="114">
        <f>SUM(G241:G263)</f>
        <v>145000</v>
      </c>
      <c r="H264" s="114">
        <f>SUM(H241:H263)</f>
        <v>4161.5</v>
      </c>
      <c r="I264" s="114">
        <f>SUM(I241:I263)</f>
        <v>4408</v>
      </c>
      <c r="J264" s="87">
        <f>SUM(J249:J256)</f>
        <v>0</v>
      </c>
      <c r="K264" s="86">
        <f>SUM(K241:K255)</f>
        <v>0</v>
      </c>
      <c r="L264" s="86">
        <f>SUM(L241:L263)</f>
        <v>136430.5</v>
      </c>
      <c r="M264" s="4"/>
    </row>
    <row r="265" spans="1:177" x14ac:dyDescent="0.25">
      <c r="B265" s="88"/>
      <c r="C265" s="88"/>
      <c r="D265" s="68"/>
      <c r="E265" s="68"/>
      <c r="F265" s="68"/>
      <c r="G265" s="115"/>
      <c r="H265" s="115"/>
      <c r="I265" s="115"/>
      <c r="J265" s="90"/>
      <c r="K265" s="89"/>
      <c r="L265" s="89"/>
      <c r="M265" s="68"/>
    </row>
    <row r="266" spans="1:177" x14ac:dyDescent="0.25">
      <c r="A266" s="2">
        <f>A99+A141+A175+A226+A263</f>
        <v>200</v>
      </c>
      <c r="B266" s="88"/>
      <c r="C266" s="88"/>
      <c r="D266" s="68"/>
      <c r="E266" s="68"/>
      <c r="F266" s="68"/>
      <c r="G266" s="115"/>
      <c r="H266" s="115"/>
      <c r="I266" s="115"/>
      <c r="J266" s="90"/>
      <c r="K266" s="89"/>
      <c r="L266" s="89"/>
      <c r="M266" s="68"/>
    </row>
    <row r="267" spans="1:177" ht="15.75" thickBot="1" x14ac:dyDescent="0.3">
      <c r="B267" s="69"/>
      <c r="C267" s="150" t="s">
        <v>668</v>
      </c>
      <c r="D267" s="69"/>
      <c r="E267" s="73" t="s">
        <v>635</v>
      </c>
      <c r="F267" s="73"/>
      <c r="G267" s="116">
        <f>G100+G142+G176+G227+G264</f>
        <v>1507138.65</v>
      </c>
      <c r="H267" s="69"/>
      <c r="I267" s="122" t="s">
        <v>508</v>
      </c>
      <c r="J267" s="117"/>
      <c r="K267" s="117"/>
      <c r="L267" s="116">
        <f>L100+L142+L176+L227+L264</f>
        <v>1407011.3057850003</v>
      </c>
    </row>
    <row r="268" spans="1:177" x14ac:dyDescent="0.25">
      <c r="C268" s="149" t="s">
        <v>669</v>
      </c>
      <c r="E268" s="144" t="s">
        <v>636</v>
      </c>
      <c r="F268" s="144"/>
    </row>
    <row r="269" spans="1:177" x14ac:dyDescent="0.25">
      <c r="B269" s="70"/>
      <c r="C269" s="72"/>
      <c r="D269" s="1"/>
      <c r="E269" s="144"/>
      <c r="F269" s="91"/>
      <c r="G269" s="91"/>
      <c r="H269" s="43"/>
      <c r="J269" s="44"/>
    </row>
    <row r="270" spans="1:177" x14ac:dyDescent="0.25">
      <c r="B270" s="152"/>
      <c r="C270" s="152"/>
      <c r="D270" s="1"/>
      <c r="E270" s="144"/>
      <c r="F270" s="144"/>
      <c r="G270" s="144"/>
      <c r="H270" s="43"/>
    </row>
  </sheetData>
  <mergeCells count="24">
    <mergeCell ref="B270:C270"/>
    <mergeCell ref="B183:L183"/>
    <mergeCell ref="B184:L184"/>
    <mergeCell ref="B185:L185"/>
    <mergeCell ref="B186:L186"/>
    <mergeCell ref="B230:C230"/>
    <mergeCell ref="B180:C180"/>
    <mergeCell ref="B5:F5"/>
    <mergeCell ref="G5:L5"/>
    <mergeCell ref="D6:O6"/>
    <mergeCell ref="C103:D103"/>
    <mergeCell ref="B105:L105"/>
    <mergeCell ref="B106:L106"/>
    <mergeCell ref="B107:L107"/>
    <mergeCell ref="B146:C146"/>
    <mergeCell ref="B149:L149"/>
    <mergeCell ref="B150:L150"/>
    <mergeCell ref="B151:L151"/>
    <mergeCell ref="B2:F2"/>
    <mergeCell ref="G2:L2"/>
    <mergeCell ref="B3:F3"/>
    <mergeCell ref="G3:L3"/>
    <mergeCell ref="B4:F4"/>
    <mergeCell ref="G4:L4"/>
  </mergeCells>
  <pageMargins left="0.70866141732283472" right="0.70866141732283472" top="0.74803149606299213" bottom="0.74803149606299213" header="0.31496062992125984" footer="0.31496062992125984"/>
  <pageSetup scale="64" orientation="landscape" horizontalDpi="4294967293" verticalDpi="0" r:id="rId1"/>
  <rowBreaks count="5" manualBreakCount="5">
    <brk id="53" max="652" man="1"/>
    <brk id="104" max="16383" man="1"/>
    <brk id="146" max="16383" man="1"/>
    <brk id="181" max="16383" man="1"/>
    <brk id="231" max="16383" man="1"/>
  </rowBreaks>
  <colBreaks count="2" manualBreakCount="2">
    <brk id="13" max="1048575" man="1"/>
    <brk id="15" max="27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2025-05-26T14:26:15Z</cp:lastPrinted>
  <dcterms:created xsi:type="dcterms:W3CDTF">2021-12-29T16:27:24Z</dcterms:created>
  <dcterms:modified xsi:type="dcterms:W3CDTF">2025-05-27T17:18:59Z</dcterms:modified>
</cp:coreProperties>
</file>