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493\Desktop\"/>
    </mc:Choice>
  </mc:AlternateContent>
  <xr:revisionPtr revIDLastSave="0" documentId="8_{02C781A8-C3FC-4C79-9B54-932BD8135B26}" xr6:coauthVersionLast="47" xr6:coauthVersionMax="47" xr10:uidLastSave="{00000000-0000-0000-0000-000000000000}"/>
  <bookViews>
    <workbookView xWindow="-110" yWindow="-110" windowWidth="19420" windowHeight="10300" xr2:uid="{B285FE97-6A0D-4185-AFFC-E0B58D889D3A}"/>
  </bookViews>
  <sheets>
    <sheet name="Activos fijos 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'Activos fijos '!$A$1:$K$19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53" i="1" s="1"/>
  <c r="G33" i="1"/>
  <c r="E33" i="1"/>
  <c r="K32" i="1"/>
  <c r="I32" i="1"/>
  <c r="K31" i="1"/>
  <c r="I31" i="1"/>
  <c r="K30" i="1"/>
  <c r="I30" i="1"/>
  <c r="K29" i="1"/>
  <c r="I29" i="1"/>
  <c r="K28" i="1"/>
  <c r="I28" i="1"/>
  <c r="I27" i="1"/>
  <c r="F27" i="1"/>
  <c r="K27" i="1" s="1"/>
  <c r="K26" i="1"/>
  <c r="I26" i="1"/>
  <c r="K25" i="1"/>
  <c r="I25" i="1"/>
  <c r="K24" i="1"/>
  <c r="I24" i="1"/>
  <c r="I23" i="1"/>
  <c r="I33" i="1" s="1"/>
  <c r="F23" i="1"/>
  <c r="I16" i="1"/>
  <c r="G16" i="1"/>
  <c r="E16" i="1"/>
  <c r="C15" i="1"/>
  <c r="K15" i="1" s="1"/>
  <c r="C14" i="1"/>
  <c r="I11" i="1"/>
  <c r="I17" i="1" s="1"/>
  <c r="G11" i="1"/>
  <c r="G17" i="1" s="1"/>
  <c r="E10" i="1"/>
  <c r="C10" i="1"/>
  <c r="K10" i="1" s="1"/>
  <c r="E9" i="1"/>
  <c r="E11" i="1" s="1"/>
  <c r="E17" i="1" s="1"/>
  <c r="C9" i="1"/>
  <c r="C11" i="1" l="1"/>
  <c r="K9" i="1"/>
  <c r="K11" i="1" s="1"/>
  <c r="C16" i="1"/>
  <c r="K14" i="1"/>
  <c r="K16" i="1" s="1"/>
  <c r="F33" i="1"/>
  <c r="K23" i="1"/>
  <c r="K33" i="1" s="1"/>
  <c r="K19" i="1" s="1"/>
  <c r="L28" i="1"/>
  <c r="L31" i="1"/>
  <c r="K17" i="1" l="1"/>
  <c r="K21" i="1" s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Financiera</author>
  </authors>
  <commentList>
    <comment ref="I22" authorId="0" shapeId="0" xr:uid="{56AD926C-DA13-4880-B0C9-5E239BAC9F63}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sharedStrings.xml><?xml version="1.0" encoding="utf-8"?>
<sst xmlns="http://schemas.openxmlformats.org/spreadsheetml/2006/main" count="34" uniqueCount="32">
  <si>
    <t>SERVICIO REGIONAL DE SALUD ESTE V</t>
  </si>
  <si>
    <t xml:space="preserve">Estado de Activo Fijo </t>
  </si>
  <si>
    <t>Del ejercicio terminado Marzo  2025</t>
  </si>
  <si>
    <t>,</t>
  </si>
  <si>
    <t>Mobiliario y equipos 2021</t>
  </si>
  <si>
    <t xml:space="preserve">Saldo al inico </t>
  </si>
  <si>
    <t>Adiciones</t>
  </si>
  <si>
    <t>Activos Mes</t>
  </si>
  <si>
    <t xml:space="preserve">Ajuste </t>
  </si>
  <si>
    <t>Transferencias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</si>
  <si>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</si>
  <si>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</si>
  <si>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</si>
  <si>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</si>
  <si>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</si>
  <si>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</si>
  <si>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</si>
  <si>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</si>
  <si>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</si>
  <si>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</si>
  <si>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</si>
  <si>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</si>
  <si>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</si>
  <si>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</si>
  <si>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</si>
  <si>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</si>
  <si>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</si>
  <si>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</si>
  <si>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</si>
  <si>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</si>
  <si>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DEPREC.</t>
  </si>
  <si>
    <t xml:space="preserve">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</si>
</sst>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10409]&quot;$&quot;\ #,##0.00;\(&quot;$&quot;\ #,##0.00\)"/>
    <numFmt numFmtId="166" formatCode="_-* #,##0.00\ _€_-;\-* #,##0.00\ _€_-;_-* &quot;-&quot;??\ _€_-;_-@_-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sz val="9"/>
      <color rgb="FF000000"/>
      <name val="Segoe UI"/>
      <family val="2"/>
    </font>
    <font>
      <b/>
      <sz val="9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4" fillId="0" borderId="0" xfId="2" applyFont="1"/>
    <xf numFmtId="43" fontId="4" fillId="0" borderId="0" xfId="1" applyFont="1" applyFill="1"/>
    <xf numFmtId="43" fontId="4" fillId="0" borderId="0" xfId="3" applyFont="1" applyFill="1"/>
    <xf numFmtId="0" fontId="6" fillId="2" borderId="0" xfId="0" applyFont="1" applyFill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4" fillId="0" borderId="0" xfId="2" applyFont="1" applyAlignment="1">
      <alignment vertical="top" wrapText="1"/>
    </xf>
    <xf numFmtId="0" fontId="6" fillId="0" borderId="0" xfId="2" applyFont="1" applyAlignment="1">
      <alignment horizontal="center" vertical="top" wrapText="1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 vertical="top"/>
    </xf>
    <xf numFmtId="0" fontId="4" fillId="0" borderId="0" xfId="2" applyFont="1" applyAlignment="1">
      <alignment horizontal="right" vertical="top" wrapText="1"/>
    </xf>
    <xf numFmtId="3" fontId="4" fillId="0" borderId="0" xfId="2" applyNumberFormat="1" applyFont="1" applyAlignment="1">
      <alignment horizontal="right"/>
    </xf>
    <xf numFmtId="43" fontId="4" fillId="0" borderId="0" xfId="1" applyFont="1" applyFill="1" applyAlignment="1">
      <alignment horizontal="right" vertical="top" wrapText="1"/>
    </xf>
    <xf numFmtId="164" fontId="4" fillId="0" borderId="0" xfId="4" applyNumberFormat="1" applyFont="1" applyFill="1"/>
    <xf numFmtId="164" fontId="4" fillId="0" borderId="0" xfId="4" applyNumberFormat="1" applyFont="1" applyFill="1" applyAlignment="1">
      <alignment horizontal="right" vertical="top" wrapText="1"/>
    </xf>
    <xf numFmtId="3" fontId="4" fillId="0" borderId="0" xfId="2" applyNumberFormat="1" applyFont="1"/>
    <xf numFmtId="165" fontId="7" fillId="0" borderId="0" xfId="5" applyNumberFormat="1" applyFont="1"/>
    <xf numFmtId="43" fontId="7" fillId="0" borderId="0" xfId="3" applyFont="1" applyFill="1" applyBorder="1"/>
    <xf numFmtId="43" fontId="4" fillId="0" borderId="0" xfId="2" applyNumberFormat="1" applyFont="1"/>
    <xf numFmtId="3" fontId="4" fillId="0" borderId="0" xfId="2" applyNumberFormat="1" applyFont="1" applyAlignment="1">
      <alignment horizontal="right" vertical="top" wrapText="1"/>
    </xf>
    <xf numFmtId="43" fontId="8" fillId="0" borderId="2" xfId="1" applyFont="1" applyFill="1" applyBorder="1" applyAlignment="1">
      <alignment vertical="top" wrapText="1"/>
    </xf>
    <xf numFmtId="164" fontId="4" fillId="0" borderId="0" xfId="2" applyNumberFormat="1" applyFont="1"/>
    <xf numFmtId="3" fontId="4" fillId="0" borderId="3" xfId="2" applyNumberFormat="1" applyFont="1" applyBorder="1"/>
    <xf numFmtId="3" fontId="4" fillId="0" borderId="0" xfId="5" applyNumberFormat="1" applyFont="1" applyAlignment="1">
      <alignment horizontal="right" vertical="center"/>
    </xf>
    <xf numFmtId="164" fontId="4" fillId="0" borderId="0" xfId="3" applyNumberFormat="1" applyFont="1" applyFill="1"/>
    <xf numFmtId="165" fontId="7" fillId="0" borderId="0" xfId="3" applyNumberFormat="1" applyFont="1" applyFill="1" applyBorder="1"/>
    <xf numFmtId="3" fontId="4" fillId="0" borderId="4" xfId="2" applyNumberFormat="1" applyFont="1" applyBorder="1"/>
    <xf numFmtId="3" fontId="6" fillId="0" borderId="5" xfId="2" applyNumberFormat="1" applyFont="1" applyBorder="1"/>
    <xf numFmtId="0" fontId="6" fillId="0" borderId="0" xfId="2" applyFont="1" applyAlignment="1">
      <alignment horizontal="right" vertical="top" wrapText="1"/>
    </xf>
    <xf numFmtId="0" fontId="9" fillId="0" borderId="0" xfId="2" applyFont="1"/>
    <xf numFmtId="43" fontId="10" fillId="0" borderId="0" xfId="1" applyFont="1"/>
    <xf numFmtId="0" fontId="10" fillId="0" borderId="0" xfId="2" applyFont="1"/>
    <xf numFmtId="43" fontId="10" fillId="0" borderId="0" xfId="3" applyFont="1"/>
    <xf numFmtId="43" fontId="10" fillId="0" borderId="0" xfId="2" applyNumberFormat="1" applyFont="1"/>
    <xf numFmtId="0" fontId="11" fillId="0" borderId="0" xfId="2" applyFont="1"/>
    <xf numFmtId="43" fontId="12" fillId="0" borderId="0" xfId="1" applyFont="1" applyFill="1"/>
    <xf numFmtId="43" fontId="13" fillId="0" borderId="6" xfId="1" applyFont="1" applyFill="1" applyBorder="1" applyAlignment="1">
      <alignment horizontal="right" vertical="top" wrapText="1" readingOrder="1"/>
    </xf>
    <xf numFmtId="43" fontId="10" fillId="0" borderId="0" xfId="1" applyFont="1" applyFill="1"/>
    <xf numFmtId="43" fontId="9" fillId="0" borderId="0" xfId="1" applyFont="1" applyFill="1"/>
    <xf numFmtId="0" fontId="12" fillId="0" borderId="0" xfId="2" applyFont="1"/>
    <xf numFmtId="43" fontId="10" fillId="3" borderId="0" xfId="2" applyNumberFormat="1" applyFont="1" applyFill="1"/>
    <xf numFmtId="43" fontId="10" fillId="4" borderId="0" xfId="2" applyNumberFormat="1" applyFont="1" applyFill="1"/>
    <xf numFmtId="43" fontId="13" fillId="0" borderId="6" xfId="1" applyFont="1" applyFill="1" applyBorder="1" applyAlignment="1">
      <alignment vertical="top" wrapText="1" readingOrder="1"/>
    </xf>
    <xf numFmtId="166" fontId="10" fillId="0" borderId="0" xfId="2" applyNumberFormat="1" applyFont="1"/>
    <xf numFmtId="0" fontId="13" fillId="0" borderId="6" xfId="5" applyFont="1" applyBorder="1" applyAlignment="1">
      <alignment vertical="top" wrapText="1" readingOrder="1"/>
    </xf>
  </cellXfs>
  <cellStyles count="6">
    <cellStyle name="Comma 2" xfId="4" xr:uid="{006B7FDB-79FE-4C71-A55C-DBD306CC955D}"/>
    <cellStyle name="Millares" xfId="1" builtinId="3"/>
    <cellStyle name="Millares 6" xfId="3" xr:uid="{09D1CF72-4B63-4F23-BCFE-AD63D42609AE}"/>
    <cellStyle name="Normal" xfId="0" builtinId="0"/>
    <cellStyle name="Normal 2" xfId="5" xr:uid="{A60BFFEC-9F08-4E3F-9D79-7FA1B12F99AE}"/>
    <cellStyle name="Normal 2 2" xfId="2" xr:uid="{1B7887C7-5866-410B-9CD1-BF572ACCC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010675-109F-4C6A-852D-29D093374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76779" cy="495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8493\Downloads\ESTADO%20FINANC%20MARZO%202025.xlsx" TargetMode="External"/><Relationship Id="rId1" Type="http://schemas.openxmlformats.org/officeDocument/2006/relationships/externalLinkPath" Target="/Users/18493/Downloads/ESTADO%20FINANC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D2A7-14C6-4C16-91D3-4AE6396A21E9}">
  <sheetPr>
    <pageSetUpPr fitToPage="1"/>
  </sheetPr>
  <dimension ref="A1:P59"/>
  <sheetViews>
    <sheetView tabSelected="1" topLeftCell="A25" zoomScale="98" zoomScaleNormal="98" workbookViewId="0">
      <selection activeCell="A5" sqref="A5:K5"/>
    </sheetView>
  </sheetViews>
  <sheetFormatPr baseColWidth="10" defaultColWidth="9.1796875" defaultRowHeight="10"/>
  <cols>
    <col min="1" max="1" width="9.1796875" style="33"/>
    <col min="2" max="2" width="18.26953125" style="33" customWidth="1"/>
    <col min="3" max="3" width="12" style="33" bestFit="1" customWidth="1"/>
    <col min="4" max="4" width="2.453125" style="33" customWidth="1"/>
    <col min="5" max="5" width="11.81640625" style="33" customWidth="1"/>
    <col min="6" max="6" width="13.81640625" style="33" bestFit="1" customWidth="1"/>
    <col min="7" max="7" width="12.26953125" style="33" customWidth="1"/>
    <col min="8" max="8" width="2.453125" style="33" customWidth="1"/>
    <col min="9" max="9" width="12.81640625" style="33" customWidth="1"/>
    <col min="10" max="10" width="2.453125" style="33" customWidth="1"/>
    <col min="11" max="11" width="12.54296875" style="33" bestFit="1" customWidth="1"/>
    <col min="12" max="12" width="12.453125" style="32" bestFit="1" customWidth="1"/>
    <col min="13" max="13" width="23.54296875" style="33" customWidth="1"/>
    <col min="14" max="14" width="21" style="33" customWidth="1"/>
    <col min="15" max="16" width="15.81640625" style="33" customWidth="1"/>
    <col min="17" max="16384" width="9.1796875" style="33"/>
  </cols>
  <sheetData>
    <row r="1" spans="1:16" s="1" customFormat="1" ht="10.5">
      <c r="L1" s="2"/>
      <c r="M1" s="3"/>
    </row>
    <row r="2" spans="1:16" s="1" customFormat="1" ht="10.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2"/>
      <c r="M2" s="3"/>
    </row>
    <row r="3" spans="1:16" s="1" customFormat="1" ht="10.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2"/>
      <c r="M3" s="3"/>
    </row>
    <row r="4" spans="1:16" s="1" customFormat="1" ht="10.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3"/>
    </row>
    <row r="5" spans="1:16" s="1" customFormat="1" ht="10.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2"/>
      <c r="M5" s="3"/>
    </row>
    <row r="6" spans="1:16" s="1" customFormat="1" ht="10.5">
      <c r="A6" s="6" t="s">
        <v>4</v>
      </c>
      <c r="C6" s="7"/>
      <c r="D6" s="8"/>
      <c r="F6" s="8"/>
      <c r="I6" s="9"/>
      <c r="J6" s="9"/>
      <c r="K6" s="7"/>
      <c r="L6" s="2"/>
      <c r="M6" s="3"/>
    </row>
    <row r="7" spans="1:16" s="1" customFormat="1" ht="11" thickBot="1">
      <c r="C7" s="10" t="s">
        <v>5</v>
      </c>
      <c r="D7" s="8"/>
      <c r="E7" s="10" t="s">
        <v>6</v>
      </c>
      <c r="F7" s="9" t="s">
        <v>7</v>
      </c>
      <c r="G7" s="10" t="s">
        <v>8</v>
      </c>
      <c r="H7" s="8"/>
      <c r="I7" s="11" t="s">
        <v>9</v>
      </c>
      <c r="J7" s="8"/>
      <c r="K7" s="10" t="s">
        <v>10</v>
      </c>
      <c r="L7" s="2"/>
      <c r="M7" s="3"/>
    </row>
    <row r="8" spans="1:16" s="1" customFormat="1" ht="10.5">
      <c r="A8" s="6" t="s">
        <v>11</v>
      </c>
      <c r="D8" s="12"/>
      <c r="F8" s="12"/>
      <c r="I8" s="12"/>
      <c r="J8" s="12"/>
      <c r="L8" s="2"/>
      <c r="M8" s="3"/>
    </row>
    <row r="9" spans="1:16" s="1" customFormat="1" ht="10.5">
      <c r="A9" s="1" t="s">
        <v>12</v>
      </c>
      <c r="C9" s="13">
        <f>SUM(E24:E32)</f>
        <v>28028518.019999996</v>
      </c>
      <c r="D9" s="12"/>
      <c r="E9" s="3">
        <f>F24+F25+F27+F29+F31+F28+F32+F30</f>
        <v>10783753.289999999</v>
      </c>
      <c r="F9" s="14"/>
      <c r="G9" s="15"/>
      <c r="H9" s="15"/>
      <c r="I9" s="16"/>
      <c r="J9" s="12"/>
      <c r="K9" s="17">
        <f>+C9+E9+F9</f>
        <v>38812271.309999995</v>
      </c>
      <c r="L9" s="2"/>
      <c r="M9" s="18"/>
      <c r="N9" s="19"/>
      <c r="O9" s="20"/>
      <c r="P9" s="20"/>
    </row>
    <row r="10" spans="1:16" s="1" customFormat="1" ht="10.5">
      <c r="A10" s="1" t="s">
        <v>13</v>
      </c>
      <c r="C10" s="13">
        <f>SUM(E23)</f>
        <v>2591213.52</v>
      </c>
      <c r="D10" s="21"/>
      <c r="E10" s="22">
        <f>SUM(F23)</f>
        <v>1672237.7</v>
      </c>
      <c r="F10" s="16"/>
      <c r="G10" s="15"/>
      <c r="H10" s="15"/>
      <c r="I10" s="23"/>
      <c r="J10" s="12"/>
      <c r="K10" s="17">
        <f>+C10+E10</f>
        <v>4263451.22</v>
      </c>
      <c r="L10" s="2"/>
      <c r="M10" s="18"/>
      <c r="N10" s="19"/>
      <c r="O10" s="20"/>
      <c r="P10" s="20"/>
    </row>
    <row r="11" spans="1:16" s="1" customFormat="1" ht="10.5">
      <c r="C11" s="24">
        <f>SUM(C9:C10)</f>
        <v>30619731.539999995</v>
      </c>
      <c r="D11" s="12"/>
      <c r="E11" s="24">
        <f>SUM(E9:E10)</f>
        <v>12455990.989999998</v>
      </c>
      <c r="F11" s="12"/>
      <c r="G11" s="24">
        <f>SUM(G9:G10)</f>
        <v>0</v>
      </c>
      <c r="I11" s="24">
        <f>SUM(I9:I10)</f>
        <v>0</v>
      </c>
      <c r="J11" s="12"/>
      <c r="K11" s="24">
        <f>SUM(K9:K10)</f>
        <v>43075722.529999994</v>
      </c>
      <c r="L11" s="2"/>
      <c r="M11" s="18"/>
      <c r="N11" s="19"/>
    </row>
    <row r="12" spans="1:16" s="1" customFormat="1" ht="10.5">
      <c r="C12" s="17"/>
      <c r="D12" s="12"/>
      <c r="E12" s="17"/>
      <c r="F12" s="12"/>
      <c r="G12" s="17"/>
      <c r="I12" s="17"/>
      <c r="J12" s="12"/>
      <c r="L12" s="2"/>
    </row>
    <row r="13" spans="1:16" s="1" customFormat="1" ht="10.5">
      <c r="A13" s="6" t="s">
        <v>14</v>
      </c>
      <c r="D13" s="12"/>
      <c r="F13" s="12"/>
      <c r="I13" s="12"/>
      <c r="J13" s="12"/>
      <c r="L13" s="2"/>
      <c r="M13" s="17"/>
    </row>
    <row r="14" spans="1:16" s="1" customFormat="1" ht="10.5">
      <c r="A14" s="1" t="s">
        <v>15</v>
      </c>
      <c r="C14" s="25">
        <f>SUM(G24:G32)</f>
        <v>22944560.950000003</v>
      </c>
      <c r="D14" s="12"/>
      <c r="E14" s="26"/>
      <c r="F14" s="16"/>
      <c r="G14" s="15"/>
      <c r="H14" s="15"/>
      <c r="I14" s="16"/>
      <c r="J14" s="16"/>
      <c r="K14" s="17">
        <f>+C14+E14+G14</f>
        <v>22944560.950000003</v>
      </c>
      <c r="L14" s="2"/>
      <c r="M14" s="18"/>
      <c r="N14" s="27"/>
      <c r="O14" s="20"/>
    </row>
    <row r="15" spans="1:16" s="1" customFormat="1" ht="11" thickBot="1">
      <c r="A15" s="1" t="s">
        <v>13</v>
      </c>
      <c r="C15" s="25">
        <f>SUM(G23)</f>
        <v>2507191.2800000003</v>
      </c>
      <c r="D15" s="12"/>
      <c r="E15" s="26"/>
      <c r="F15" s="16"/>
      <c r="G15" s="15"/>
      <c r="H15" s="15"/>
      <c r="I15" s="16"/>
      <c r="J15" s="16"/>
      <c r="K15" s="17">
        <f>+C15+E15</f>
        <v>2507191.2800000003</v>
      </c>
      <c r="L15" s="2"/>
      <c r="M15" s="18"/>
      <c r="N15" s="27"/>
      <c r="O15" s="20"/>
    </row>
    <row r="16" spans="1:16" s="1" customFormat="1" ht="11" thickBot="1">
      <c r="C16" s="24">
        <f>SUM(C14:C15)</f>
        <v>25451752.230000004</v>
      </c>
      <c r="D16" s="12"/>
      <c r="E16" s="28">
        <f>SUM(E14:E15)</f>
        <v>0</v>
      </c>
      <c r="F16" s="12"/>
      <c r="G16" s="28">
        <f>SUM(G14:G15)</f>
        <v>0</v>
      </c>
      <c r="I16" s="28">
        <f>+SUM(I14:I15)</f>
        <v>0</v>
      </c>
      <c r="J16" s="12"/>
      <c r="K16" s="24">
        <f>SUM(K14:K15)</f>
        <v>25451752.230000004</v>
      </c>
      <c r="L16" s="2"/>
      <c r="M16" s="18"/>
      <c r="N16" s="27"/>
    </row>
    <row r="17" spans="1:14" s="1" customFormat="1" ht="11" thickBot="1">
      <c r="A17" s="5" t="s">
        <v>16</v>
      </c>
      <c r="B17" s="5"/>
      <c r="C17" s="29">
        <f>+C11-C16</f>
        <v>5167979.3099999912</v>
      </c>
      <c r="D17" s="30"/>
      <c r="E17" s="29">
        <f>+E11-E16</f>
        <v>12455990.989999998</v>
      </c>
      <c r="F17" s="30"/>
      <c r="G17" s="29">
        <f>+G11+G16</f>
        <v>0</v>
      </c>
      <c r="H17" s="6"/>
      <c r="I17" s="29">
        <f>+I11+I16</f>
        <v>0</v>
      </c>
      <c r="J17" s="30"/>
      <c r="K17" s="29">
        <f>+K11-K16</f>
        <v>17623970.29999999</v>
      </c>
      <c r="L17" s="2"/>
      <c r="N17" s="27"/>
    </row>
    <row r="18" spans="1:14" ht="10.5" thickTop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4">
      <c r="E19" s="34"/>
      <c r="K19" s="32">
        <f>K33</f>
        <v>17623970.299999997</v>
      </c>
    </row>
    <row r="20" spans="1:14">
      <c r="E20" s="35"/>
    </row>
    <row r="21" spans="1:14">
      <c r="E21" s="35"/>
      <c r="K21" s="32">
        <f>K17-K19</f>
        <v>0</v>
      </c>
    </row>
    <row r="22" spans="1:14" ht="10.5">
      <c r="E22" s="33" t="s">
        <v>17</v>
      </c>
      <c r="F22" s="36" t="s">
        <v>18</v>
      </c>
      <c r="G22" s="33" t="s">
        <v>19</v>
      </c>
      <c r="I22" s="33" t="s">
        <v>20</v>
      </c>
      <c r="K22" s="32"/>
    </row>
    <row r="23" spans="1:14" ht="14">
      <c r="B23" s="33" t="s">
        <v>21</v>
      </c>
      <c r="C23" s="37"/>
      <c r="E23" s="2">
        <v>2591213.52</v>
      </c>
      <c r="F23" s="38">
        <f>1600707.7+71530</f>
        <v>1672237.7</v>
      </c>
      <c r="G23" s="39">
        <v>2507191.2800000003</v>
      </c>
      <c r="H23" s="39"/>
      <c r="I23" s="40">
        <f>E23-G23</f>
        <v>84022.239999999758</v>
      </c>
      <c r="K23" s="35">
        <f>E23+F23-G23</f>
        <v>1756259.9399999995</v>
      </c>
    </row>
    <row r="24" spans="1:14" ht="14">
      <c r="B24" s="41" t="s">
        <v>12</v>
      </c>
      <c r="C24" s="39"/>
      <c r="E24" s="2">
        <v>3398966.6899999995</v>
      </c>
      <c r="F24" s="38">
        <v>89750</v>
      </c>
      <c r="G24" s="32">
        <v>1184032.96</v>
      </c>
      <c r="H24" s="39"/>
      <c r="I24" s="40">
        <f>E24-G24</f>
        <v>2214933.7299999995</v>
      </c>
      <c r="K24" s="42">
        <f t="shared" ref="K24:K32" si="0">E24+F24-G24</f>
        <v>2304683.7299999995</v>
      </c>
    </row>
    <row r="25" spans="1:14" ht="14">
      <c r="B25" s="33" t="s">
        <v>22</v>
      </c>
      <c r="E25" s="40"/>
      <c r="F25" s="38">
        <v>89794.01</v>
      </c>
      <c r="G25" s="39"/>
      <c r="H25" s="39"/>
      <c r="I25" s="40">
        <f>E25-G25</f>
        <v>0</v>
      </c>
      <c r="K25" s="43">
        <f t="shared" si="0"/>
        <v>89794.01</v>
      </c>
    </row>
    <row r="26" spans="1:14">
      <c r="B26" s="33" t="s">
        <v>23</v>
      </c>
      <c r="E26" s="40"/>
      <c r="F26" s="39"/>
      <c r="G26" s="39"/>
      <c r="H26" s="39"/>
      <c r="I26" s="40">
        <f t="shared" ref="I26:I32" si="1">E26-G26</f>
        <v>0</v>
      </c>
      <c r="K26" s="35">
        <f t="shared" si="0"/>
        <v>0</v>
      </c>
    </row>
    <row r="27" spans="1:14">
      <c r="B27" s="33" t="s">
        <v>24</v>
      </c>
      <c r="C27" s="32"/>
      <c r="E27" s="32">
        <v>24629551.329999998</v>
      </c>
      <c r="F27" s="39">
        <f>4013179.8+304126.68+128242.4</f>
        <v>4445548.88</v>
      </c>
      <c r="G27" s="39">
        <v>21760527.990000002</v>
      </c>
      <c r="H27" s="39"/>
      <c r="I27" s="40">
        <f>E27-G27</f>
        <v>2869023.3399999961</v>
      </c>
      <c r="K27" s="35">
        <f t="shared" si="0"/>
        <v>7314572.2199999951</v>
      </c>
    </row>
    <row r="28" spans="1:14">
      <c r="B28" s="33" t="s">
        <v>25</v>
      </c>
      <c r="F28" s="35">
        <v>5980990.4000000004</v>
      </c>
      <c r="G28" s="39"/>
      <c r="H28" s="39"/>
      <c r="I28" s="40">
        <f>E29-G28</f>
        <v>0</v>
      </c>
      <c r="K28" s="43">
        <f>E29+F28-G28</f>
        <v>5980990.4000000004</v>
      </c>
      <c r="L28" s="32">
        <f>SUM(+K28+K25)</f>
        <v>6070784.4100000001</v>
      </c>
    </row>
    <row r="29" spans="1:14" ht="14">
      <c r="B29" s="33" t="s">
        <v>26</v>
      </c>
      <c r="E29" s="40"/>
      <c r="F29" s="38">
        <v>23970</v>
      </c>
      <c r="G29" s="39"/>
      <c r="H29" s="32"/>
      <c r="I29" s="40">
        <f>E30-G29</f>
        <v>0</v>
      </c>
      <c r="K29" s="42">
        <f>E30+F29-G29</f>
        <v>23970</v>
      </c>
    </row>
    <row r="30" spans="1:14">
      <c r="B30" s="33" t="s">
        <v>27</v>
      </c>
      <c r="E30" s="40"/>
      <c r="F30" s="39">
        <v>153700</v>
      </c>
      <c r="G30" s="39"/>
      <c r="H30" s="32"/>
      <c r="I30" s="39">
        <f t="shared" si="1"/>
        <v>0</v>
      </c>
      <c r="K30" s="42">
        <f t="shared" si="0"/>
        <v>153700</v>
      </c>
    </row>
    <row r="31" spans="1:14">
      <c r="B31" s="33" t="s">
        <v>28</v>
      </c>
      <c r="E31" s="40"/>
      <c r="F31" s="39"/>
      <c r="G31" s="39"/>
      <c r="H31" s="32"/>
      <c r="I31" s="39">
        <f>E31-G31</f>
        <v>0</v>
      </c>
      <c r="K31" s="42">
        <f t="shared" si="0"/>
        <v>0</v>
      </c>
      <c r="L31" s="32">
        <f>SUM(K31+K30+K24+K29+K32)</f>
        <v>2482353.7299999995</v>
      </c>
    </row>
    <row r="32" spans="1:14">
      <c r="B32" s="33" t="s">
        <v>29</v>
      </c>
      <c r="E32" s="39"/>
      <c r="F32" s="39"/>
      <c r="G32" s="39"/>
      <c r="H32" s="32"/>
      <c r="I32" s="39">
        <f t="shared" si="1"/>
        <v>0</v>
      </c>
      <c r="K32" s="42">
        <f t="shared" si="0"/>
        <v>0</v>
      </c>
    </row>
    <row r="33" spans="2:12">
      <c r="E33" s="35">
        <f>SUM(E23:E32)</f>
        <v>30619731.539999999</v>
      </c>
      <c r="F33" s="35">
        <f>SUM(F23:F32)</f>
        <v>12455990.99</v>
      </c>
      <c r="G33" s="35">
        <f>SUM(G23:G32)</f>
        <v>25451752.230000004</v>
      </c>
      <c r="I33" s="32">
        <f>SUM(I23:I32)</f>
        <v>5167979.3099999949</v>
      </c>
      <c r="K33" s="35">
        <f>SUM(K23:K32)</f>
        <v>17623970.299999997</v>
      </c>
    </row>
    <row r="34" spans="2:12">
      <c r="I34" s="32"/>
    </row>
    <row r="35" spans="2:12">
      <c r="I35" s="32"/>
    </row>
    <row r="36" spans="2:12" ht="14">
      <c r="E36" s="44"/>
      <c r="G36" s="35"/>
      <c r="I36" s="32"/>
    </row>
    <row r="37" spans="2:12">
      <c r="G37" s="32"/>
      <c r="I37" s="45"/>
    </row>
    <row r="38" spans="2:12" ht="14">
      <c r="B38" s="46"/>
      <c r="C38" s="44"/>
      <c r="E38" s="39"/>
      <c r="F38" s="44"/>
      <c r="G38" s="39"/>
      <c r="I38" s="33" t="s">
        <v>30</v>
      </c>
      <c r="K38" s="33" t="s">
        <v>31</v>
      </c>
    </row>
    <row r="39" spans="2:12" ht="14">
      <c r="B39" s="46"/>
      <c r="E39" s="44"/>
      <c r="F39" s="32"/>
      <c r="I39" s="32">
        <v>2333274</v>
      </c>
      <c r="J39" s="32"/>
      <c r="K39" s="32">
        <v>1</v>
      </c>
      <c r="L39" s="32">
        <f>SUM(I39+K39)</f>
        <v>2333275</v>
      </c>
    </row>
    <row r="40" spans="2:12">
      <c r="E40" s="35"/>
      <c r="I40" s="39">
        <v>5151.74</v>
      </c>
      <c r="J40" s="32"/>
      <c r="K40" s="40">
        <v>84018.240000000005</v>
      </c>
      <c r="L40" s="32">
        <f t="shared" ref="L40:L52" si="2">SUM(I40+K40)</f>
        <v>89169.98000000001</v>
      </c>
    </row>
    <row r="41" spans="2:12">
      <c r="E41" s="35"/>
      <c r="I41" s="32">
        <v>168765.54</v>
      </c>
      <c r="J41" s="32"/>
      <c r="K41" s="32">
        <v>3</v>
      </c>
      <c r="L41" s="32">
        <f>SUM(I41+K41)</f>
        <v>168768.54</v>
      </c>
    </row>
    <row r="42" spans="2:12">
      <c r="I42" s="32"/>
      <c r="J42" s="32"/>
      <c r="K42" s="32"/>
      <c r="L42" s="32">
        <f t="shared" si="2"/>
        <v>0</v>
      </c>
    </row>
    <row r="43" spans="2:12">
      <c r="I43" s="32"/>
      <c r="J43" s="32"/>
      <c r="K43" s="32"/>
      <c r="L43" s="32">
        <f t="shared" si="2"/>
        <v>0</v>
      </c>
    </row>
    <row r="44" spans="2:12">
      <c r="I44" s="32"/>
      <c r="J44" s="32"/>
      <c r="K44" s="32"/>
      <c r="L44" s="32">
        <f t="shared" si="2"/>
        <v>0</v>
      </c>
    </row>
    <row r="45" spans="2:12">
      <c r="I45" s="32"/>
      <c r="J45" s="32"/>
      <c r="K45" s="32"/>
      <c r="L45" s="32">
        <f t="shared" si="2"/>
        <v>0</v>
      </c>
    </row>
    <row r="46" spans="2:12">
      <c r="I46" s="32"/>
      <c r="J46" s="32"/>
      <c r="K46" s="32"/>
      <c r="L46" s="32">
        <f t="shared" si="2"/>
        <v>0</v>
      </c>
    </row>
    <row r="47" spans="2:12">
      <c r="I47" s="32"/>
      <c r="J47" s="32"/>
      <c r="K47" s="32"/>
      <c r="L47" s="32">
        <f t="shared" si="2"/>
        <v>0</v>
      </c>
    </row>
    <row r="48" spans="2:12">
      <c r="I48" s="32"/>
      <c r="J48" s="32"/>
      <c r="K48" s="32"/>
      <c r="L48" s="32">
        <f t="shared" si="2"/>
        <v>0</v>
      </c>
    </row>
    <row r="49" spans="9:12">
      <c r="I49" s="32"/>
      <c r="J49" s="32"/>
      <c r="L49" s="32">
        <f t="shared" si="2"/>
        <v>0</v>
      </c>
    </row>
    <row r="50" spans="9:12">
      <c r="I50" s="32"/>
      <c r="J50" s="32"/>
      <c r="K50" s="32"/>
      <c r="L50" s="32">
        <f t="shared" si="2"/>
        <v>0</v>
      </c>
    </row>
    <row r="51" spans="9:12">
      <c r="I51" s="32"/>
      <c r="J51" s="32"/>
      <c r="K51" s="32"/>
      <c r="L51" s="32">
        <f t="shared" si="2"/>
        <v>0</v>
      </c>
    </row>
    <row r="52" spans="9:12">
      <c r="I52" s="32"/>
      <c r="J52" s="32"/>
      <c r="K52" s="32"/>
      <c r="L52" s="32">
        <f t="shared" si="2"/>
        <v>0</v>
      </c>
    </row>
    <row r="53" spans="9:12">
      <c r="I53" s="32">
        <f>SUM(I39:I52)</f>
        <v>2507191.2800000003</v>
      </c>
      <c r="J53" s="32"/>
      <c r="K53" s="32"/>
      <c r="L53" s="32">
        <f>SUM(L39:L52)</f>
        <v>2591213.52</v>
      </c>
    </row>
    <row r="54" spans="9:12">
      <c r="I54" s="32"/>
      <c r="J54" s="32"/>
      <c r="K54" s="32"/>
    </row>
    <row r="55" spans="9:12">
      <c r="I55" s="32"/>
      <c r="J55" s="32"/>
      <c r="K55" s="32"/>
    </row>
    <row r="57" spans="9:12">
      <c r="I57" s="32"/>
      <c r="K57" s="32"/>
    </row>
    <row r="59" spans="9:12">
      <c r="I59" s="35"/>
      <c r="K59" s="35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Activos fijos </vt:lpstr>
      <vt:lpstr>'Activos fijos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Mileika Celestino</dc:creator>
  <cp:lastModifiedBy>Mileika Celestino</cp:lastModifiedBy>
  <dcterms:created xsi:type="dcterms:W3CDTF">2025-04-13T22:02:13Z</dcterms:created>
  <dcterms:modified xsi:type="dcterms:W3CDTF">2025-04-13T22:02:56Z</dcterms:modified>
</cp:coreProperties>
</file>