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493\Desktop\"/>
    </mc:Choice>
  </mc:AlternateContent>
  <xr:revisionPtr revIDLastSave="0" documentId="8_{602FCAC3-D7DF-4F13-85C6-5A007450D077}" xr6:coauthVersionLast="47" xr6:coauthVersionMax="47" xr10:uidLastSave="{00000000-0000-0000-0000-000000000000}"/>
  <bookViews>
    <workbookView xWindow="-110" yWindow="-110" windowWidth="19420" windowHeight="10300" xr2:uid="{69D7EE8E-8856-4255-A503-22EB2E41FB5E}"/>
  </bookViews>
  <sheets>
    <sheet name="Balanza Marzo 2025" sheetId="1" r:id="rId1"/>
  </sheets>
  <externalReferences>
    <externalReference r:id="rId2"/>
    <externalReference r:id="rId3"/>
  </externalReferences>
  <definedNames>
    <definedName name="ARA_Threshold">[1]Lead!$O$2</definedName>
    <definedName name="_xlnm.Print_Area" localSheetId="0">'Balanza Marzo 2025'!$B$26:$F$45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  <definedName name="_xlnm.Print_Titles" localSheetId="0">'Balanza Marzo 2025'!$1:$5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D42" i="1"/>
  <c r="D45" i="1" s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45" i="1" s="1"/>
  <c r="F25" i="1"/>
  <c r="F24" i="1"/>
  <c r="F23" i="1"/>
  <c r="F22" i="1"/>
  <c r="F21" i="1"/>
  <c r="F20" i="1"/>
  <c r="F19" i="1"/>
  <c r="F18" i="1"/>
  <c r="F17" i="1"/>
  <c r="F16" i="1"/>
  <c r="F15" i="1"/>
  <c r="F14" i="1"/>
  <c r="G17" i="1" s="1"/>
  <c r="F13" i="1"/>
  <c r="F12" i="1"/>
  <c r="F11" i="1"/>
  <c r="F10" i="1"/>
  <c r="F9" i="1"/>
  <c r="F8" i="1"/>
  <c r="F42" i="1" l="1"/>
  <c r="G11" i="1"/>
  <c r="G36" i="1"/>
  <c r="G38" i="1"/>
  <c r="G41" i="1"/>
</calcChain>
</file>

<file path=xl/sharedStrings.xml><?xml version="1.0" encoding="utf-8"?>
<sst xmlns="http://schemas.openxmlformats.org/spreadsheetml/2006/main" count="79" uniqueCount="79">
  <si>
    <t xml:space="preserve">BALANZA DE COMPROBACION </t>
  </si>
  <si>
    <t>Del ejercicio terminado de Marzo   2025</t>
  </si>
  <si>
    <t>(Valores en RD$)</t>
  </si>
  <si>
    <t>SALDO INICIAL</t>
  </si>
  <si>
    <t>CUENTA</t>
  </si>
  <si>
    <t>CONCEPTO</t>
  </si>
  <si>
    <t>DEBITO</t>
  </si>
  <si>
    <t>CREDITO</t>
  </si>
  <si>
    <t xml:space="preserve">BALANCE </t>
  </si>
  <si>
    <t>1101020702</t>
  </si>
  <si>
    <t> FONDO OPERATIVO # 110207192-4</t>
  </si>
  <si>
    <t>1101010002</t>
  </si>
  <si>
    <t>Caja Chica</t>
  </si>
  <si>
    <t>1101020704</t>
  </si>
  <si>
    <t>MANTENIMIENTO DE CLINICA #110207193-2</t>
  </si>
  <si>
    <t>1101020701</t>
  </si>
  <si>
    <t>VENTAS DE SERVICIOS (FONDOS SENASA) #110205793-0</t>
  </si>
  <si>
    <t>110601</t>
  </si>
  <si>
    <t>Existencia de Bienes de Cambios y Consumo</t>
  </si>
  <si>
    <t>110602</t>
  </si>
  <si>
    <t>Existencias de Productos Terminados y en Proceso</t>
  </si>
  <si>
    <t>1206010003</t>
  </si>
  <si>
    <t>Equipo de Transporte, Tracción y Elevación</t>
  </si>
  <si>
    <t>1206010004</t>
  </si>
  <si>
    <t>Equipos de Computación</t>
  </si>
  <si>
    <t>1206010005</t>
  </si>
  <si>
    <t>Equipos Médicos, Sanitarios y Veterinarios</t>
  </si>
  <si>
    <t>1206010007</t>
  </si>
  <si>
    <t>Equipos y Muebles para Oficinas</t>
  </si>
  <si>
    <t>2103060002</t>
  </si>
  <si>
    <t>Deducciones Personales a Pagar</t>
  </si>
  <si>
    <t>2103020002</t>
  </si>
  <si>
    <t>Proveedores Directos Externos a Pagar a Corto Plazo</t>
  </si>
  <si>
    <t>2298010003</t>
  </si>
  <si>
    <t>Provisión para Pagos de Bonificaciones</t>
  </si>
  <si>
    <t>2198020001</t>
  </si>
  <si>
    <t>Regalía Pascual por Pagar</t>
  </si>
  <si>
    <t>2103060001</t>
  </si>
  <si>
    <t>Retenciones Impositivas por Pagar</t>
  </si>
  <si>
    <t>3201</t>
  </si>
  <si>
    <t>Capital Institucional</t>
  </si>
  <si>
    <t>320301</t>
  </si>
  <si>
    <t>Resultados de Ejercicios Anteriores</t>
  </si>
  <si>
    <t>4102980998</t>
  </si>
  <si>
    <t>Otros Ingresos</t>
  </si>
  <si>
    <t>51010200020001</t>
  </si>
  <si>
    <t>Alimentos y Productos Agroforestales</t>
  </si>
  <si>
    <t>51010200010006</t>
  </si>
  <si>
    <t>Alquileres</t>
  </si>
  <si>
    <t>51010100070002</t>
  </si>
  <si>
    <t>Bonificaciones</t>
  </si>
  <si>
    <t>51010200020004</t>
  </si>
  <si>
    <t>Combustibles, Lubricantes, Productos quimicos y Conexos</t>
  </si>
  <si>
    <t>510102000109990001</t>
  </si>
  <si>
    <t>Comisiones y Gastos Bancarios</t>
  </si>
  <si>
    <t>51010200010008</t>
  </si>
  <si>
    <t>Conservación, Reparaciones menores y Contrucciones Temporales</t>
  </si>
  <si>
    <t>5101010080002</t>
  </si>
  <si>
    <t>Contribuciones al Seguro de Pensiones</t>
  </si>
  <si>
    <t>5101010080003</t>
  </si>
  <si>
    <t>Contribuciones al Seguro de Riesgo Laboral</t>
  </si>
  <si>
    <t>51010100080001</t>
  </si>
  <si>
    <t>Contribuciones al Seguro de Salud</t>
  </si>
  <si>
    <t>5101010004</t>
  </si>
  <si>
    <t>Jornales</t>
  </si>
  <si>
    <t>51010200020007</t>
  </si>
  <si>
    <t>Productos y Utiles Varios</t>
  </si>
  <si>
    <t>51010100070001</t>
  </si>
  <si>
    <t>Regalía Pascual</t>
  </si>
  <si>
    <t>51010200010001</t>
  </si>
  <si>
    <t>Servicios de Comunicaciones</t>
  </si>
  <si>
    <t>5101010002</t>
  </si>
  <si>
    <t>Sueldo Personal Temporero</t>
  </si>
  <si>
    <t>51010100010001</t>
  </si>
  <si>
    <t>Sueldos Fijos</t>
  </si>
  <si>
    <t>51010100070004</t>
  </si>
  <si>
    <t>Vacaciones</t>
  </si>
  <si>
    <t/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</si>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</sst>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theme="1"/>
      <name val="Times New Roman"/>
      <family val="1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sz val="9"/>
      <name val="Segoe UI"/>
      <family val="2"/>
    </font>
    <font>
      <sz val="8"/>
      <color rgb="FF000000"/>
      <name val="Segoe UI"/>
      <family val="2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sz val="10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E68C"/>
        <bgColor rgb="FFF0E68C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25">
    <xf numFmtId="0" fontId="0" fillId="0" borderId="0" xfId="0"/>
    <xf numFmtId="0" fontId="3" fillId="0" borderId="0" xfId="2" applyFont="1"/>
    <xf numFmtId="43" fontId="3" fillId="0" borderId="0" xfId="1" applyFont="1" applyFill="1" applyBorder="1"/>
    <xf numFmtId="0" fontId="4" fillId="2" borderId="0" xfId="0" applyFont="1" applyFill="1" applyAlignment="1">
      <alignment horizontal="center" vertical="center"/>
    </xf>
    <xf numFmtId="43" fontId="5" fillId="3" borderId="1" xfId="1" applyFont="1" applyFill="1" applyBorder="1" applyAlignment="1">
      <alignment horizontal="center" vertical="top" wrapText="1" readingOrder="1"/>
    </xf>
    <xf numFmtId="0" fontId="5" fillId="3" borderId="1" xfId="2" applyFont="1" applyFill="1" applyBorder="1" applyAlignment="1">
      <alignment vertical="top" wrapText="1" readingOrder="1"/>
    </xf>
    <xf numFmtId="43" fontId="5" fillId="3" borderId="1" xfId="1" applyFont="1" applyFill="1" applyBorder="1" applyAlignment="1">
      <alignment vertical="top" wrapText="1" readingOrder="1"/>
    </xf>
    <xf numFmtId="0" fontId="6" fillId="0" borderId="1" xfId="2" applyFont="1" applyBorder="1" applyAlignment="1">
      <alignment vertical="top" wrapText="1" readingOrder="1"/>
    </xf>
    <xf numFmtId="43" fontId="6" fillId="0" borderId="1" xfId="1" applyFont="1" applyFill="1" applyBorder="1" applyAlignment="1">
      <alignment vertical="top" wrapText="1" readingOrder="1"/>
    </xf>
    <xf numFmtId="43" fontId="6" fillId="0" borderId="1" xfId="1" applyFont="1" applyFill="1" applyBorder="1" applyAlignment="1">
      <alignment horizontal="right" vertical="top" wrapText="1" readingOrder="1"/>
    </xf>
    <xf numFmtId="43" fontId="7" fillId="0" borderId="0" xfId="1" applyFont="1" applyFill="1" applyBorder="1"/>
    <xf numFmtId="43" fontId="3" fillId="0" borderId="0" xfId="2" applyNumberFormat="1" applyFont="1"/>
    <xf numFmtId="0" fontId="8" fillId="0" borderId="2" xfId="2" applyFont="1" applyBorder="1" applyAlignment="1">
      <alignment vertical="top" wrapText="1" readingOrder="1"/>
    </xf>
    <xf numFmtId="0" fontId="8" fillId="0" borderId="2" xfId="2" applyFont="1" applyBorder="1" applyAlignment="1">
      <alignment vertical="top"/>
    </xf>
    <xf numFmtId="0" fontId="6" fillId="0" borderId="1" xfId="3" applyFont="1" applyBorder="1" applyAlignment="1">
      <alignment vertical="top" wrapText="1" readingOrder="1"/>
    </xf>
    <xf numFmtId="0" fontId="6" fillId="0" borderId="1" xfId="3" applyFont="1" applyBorder="1" applyAlignment="1">
      <alignment vertical="top"/>
    </xf>
    <xf numFmtId="0" fontId="6" fillId="0" borderId="1" xfId="2" applyFont="1" applyBorder="1" applyAlignment="1">
      <alignment vertical="top"/>
    </xf>
    <xf numFmtId="43" fontId="9" fillId="0" borderId="0" xfId="1" applyFont="1" applyFill="1" applyBorder="1"/>
    <xf numFmtId="0" fontId="8" fillId="0" borderId="1" xfId="2" applyFont="1" applyBorder="1" applyAlignment="1">
      <alignment vertical="top" wrapText="1" readingOrder="1"/>
    </xf>
    <xf numFmtId="0" fontId="10" fillId="0" borderId="1" xfId="2" applyFont="1" applyBorder="1" applyAlignment="1">
      <alignment vertical="top" wrapText="1" readingOrder="1"/>
    </xf>
    <xf numFmtId="43" fontId="3" fillId="4" borderId="0" xfId="2" applyNumberFormat="1" applyFont="1" applyFill="1"/>
    <xf numFmtId="43" fontId="3" fillId="5" borderId="0" xfId="2" applyNumberFormat="1" applyFont="1" applyFill="1"/>
    <xf numFmtId="43" fontId="3" fillId="6" borderId="0" xfId="2" applyNumberFormat="1" applyFont="1" applyFill="1"/>
    <xf numFmtId="0" fontId="11" fillId="7" borderId="1" xfId="2" applyFont="1" applyFill="1" applyBorder="1" applyAlignment="1">
      <alignment vertical="top" wrapText="1" readingOrder="1"/>
    </xf>
    <xf numFmtId="43" fontId="11" fillId="7" borderId="1" xfId="1" applyFont="1" applyFill="1" applyBorder="1" applyAlignment="1">
      <alignment vertical="top" wrapText="1" readingOrder="1"/>
    </xf>
  </cellXfs>
  <cellStyles count="4">
    <cellStyle name="Millares" xfId="1" builtinId="3"/>
    <cellStyle name="Normal" xfId="0" builtinId="0"/>
    <cellStyle name="Normal 2" xfId="2" xr:uid="{7721FDDE-38FE-4B50-A6C3-2FA4CCCDF04F}"/>
    <cellStyle name="Normal 4" xfId="3" xr:uid="{352BAD94-4B72-454F-8EA3-CDABD793A2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247651</xdr:colOff>
      <xdr:row>1</xdr:row>
      <xdr:rowOff>57151</xdr:rowOff>
    </xdr:from>
    <xdr:to>
      <xdr:col>2</xdr:col>
      <xdr:colOff>523875</xdr:colOff>
      <xdr:row>4</xdr:row>
      <xdr:rowOff>161926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607AC1-95D5-42EB-BED8-D664483A4E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1" y="184151"/>
          <a:ext cx="2428874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8493\Downloads\ESTADO%20FINANC%20MARZO%202025.xlsx" TargetMode="External"/><Relationship Id="rId1" Type="http://schemas.openxmlformats.org/officeDocument/2006/relationships/externalLinkPath" Target="/Users/18493/Downloads/ESTADO%20FINANC%20MARZ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za Marzo 2025"/>
      <sheetName val="Balanza Febrero 2025"/>
      <sheetName val="Balanza Enero 2025"/>
      <sheetName val="Balanza Diciembre 2024"/>
      <sheetName val="Balanza Noviembre 2024"/>
      <sheetName val="Balanza Octubre 2024"/>
      <sheetName val="Balanza Septimbre 2024"/>
      <sheetName val="Balanza Agosto 2024"/>
      <sheetName val="Balanza Julio 2024"/>
      <sheetName val="Balanza Junio 2024"/>
      <sheetName val="Balanza Mayo 2024"/>
      <sheetName val="Balanza Abril 2024"/>
      <sheetName val="Balanza Marzo 2024"/>
      <sheetName val="Balanza Febrero 2024"/>
      <sheetName val="Balanza Enero 2024"/>
      <sheetName val="Balanza MAYO 2023"/>
      <sheetName val="Balanza ENERO 2023"/>
      <sheetName val="ESF SNS"/>
      <sheetName val="ERF SRS"/>
      <sheetName val="Activos fijos "/>
      <sheetName val="ECAMP"/>
      <sheetName val="EST. Flujo Efc"/>
      <sheetName val="Efectivo"/>
      <sheetName val="Cuenta por Cobrar"/>
      <sheetName val="Inventario"/>
      <sheetName val="CXP Corto plazo"/>
      <sheetName val="Retenciones y Acum."/>
      <sheetName val="Benef. Empl x p Corto Plazo"/>
      <sheetName val="CXP Largo Plazo"/>
      <sheetName val="Benef. Empl x pagar Larg. Plaz"/>
      <sheetName val="Ingresos"/>
      <sheetName val="Total 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5248F-46D9-4E91-91CD-3E4905C6B5F2}">
  <dimension ref="A1:G45"/>
  <sheetViews>
    <sheetView showGridLines="0" tabSelected="1" workbookViewId="0">
      <pane xSplit="2" ySplit="7" topLeftCell="C8" activePane="bottomRight" state="frozen"/>
      <selection pane="topRight" activeCell="D1" sqref="D1"/>
      <selection pane="bottomLeft" activeCell="A15" sqref="A15"/>
      <selection pane="bottomRight" activeCell="J5" sqref="J5"/>
    </sheetView>
  </sheetViews>
  <sheetFormatPr baseColWidth="10" defaultColWidth="11.453125" defaultRowHeight="14.5"/>
  <cols>
    <col min="1" max="1" width="14.26953125" style="1" customWidth="1"/>
    <col min="2" max="2" width="16.54296875" style="1" bestFit="1" customWidth="1"/>
    <col min="3" max="3" width="52.1796875" style="1" bestFit="1" customWidth="1"/>
    <col min="4" max="4" width="14.81640625" style="2" bestFit="1" customWidth="1"/>
    <col min="5" max="5" width="14.26953125" style="2" bestFit="1" customWidth="1"/>
    <col min="6" max="6" width="17.7265625" style="1" customWidth="1"/>
    <col min="7" max="7" width="14.1796875" style="1" bestFit="1" customWidth="1"/>
    <col min="8" max="16384" width="11.453125" style="1"/>
  </cols>
  <sheetData>
    <row r="1" spans="1:7" ht="10.4" customHeight="1"/>
    <row r="2" spans="1:7" ht="26.15" customHeight="1"/>
    <row r="3" spans="1:7" ht="22.9" customHeight="1">
      <c r="A3" s="3" t="s">
        <v>0</v>
      </c>
      <c r="B3" s="3"/>
      <c r="C3" s="3"/>
      <c r="D3" s="3"/>
      <c r="E3" s="3"/>
      <c r="F3" s="3"/>
    </row>
    <row r="4" spans="1:7" ht="12.75" customHeight="1">
      <c r="A4" s="3" t="s">
        <v>1</v>
      </c>
      <c r="B4" s="3"/>
      <c r="C4" s="3"/>
      <c r="D4" s="3"/>
      <c r="E4" s="3"/>
      <c r="F4" s="3"/>
    </row>
    <row r="5" spans="1:7" ht="18" customHeight="1">
      <c r="A5" s="3" t="s">
        <v>2</v>
      </c>
      <c r="B5" s="3"/>
      <c r="C5" s="3"/>
      <c r="D5" s="3"/>
      <c r="E5" s="3"/>
      <c r="F5" s="3"/>
    </row>
    <row r="6" spans="1:7" ht="17.25" customHeight="1"/>
    <row r="7" spans="1:7">
      <c r="A7" s="4" t="s">
        <v>3</v>
      </c>
      <c r="B7" s="5" t="s">
        <v>4</v>
      </c>
      <c r="C7" s="5" t="s">
        <v>5</v>
      </c>
      <c r="D7" s="6" t="s">
        <v>6</v>
      </c>
      <c r="E7" s="4" t="s">
        <v>7</v>
      </c>
      <c r="F7" s="4" t="s">
        <v>8</v>
      </c>
    </row>
    <row r="8" spans="1:7" ht="15" customHeight="1">
      <c r="A8" s="1">
        <v>900.31000000005588</v>
      </c>
      <c r="B8" s="7" t="s">
        <v>9</v>
      </c>
      <c r="C8" s="7" t="s">
        <v>10</v>
      </c>
      <c r="D8" s="8">
        <v>0</v>
      </c>
      <c r="E8" s="9">
        <v>325</v>
      </c>
      <c r="F8" s="10">
        <f>A8+D8-E8</f>
        <v>575.31000000005588</v>
      </c>
    </row>
    <row r="9" spans="1:7" ht="15" customHeight="1">
      <c r="A9" s="1">
        <v>0</v>
      </c>
      <c r="B9" s="7" t="s">
        <v>11</v>
      </c>
      <c r="C9" s="7" t="s">
        <v>12</v>
      </c>
      <c r="D9" s="8">
        <v>30000</v>
      </c>
      <c r="E9" s="9">
        <v>30000</v>
      </c>
      <c r="F9" s="10">
        <f t="shared" ref="F9:F17" si="0">A9+D9-E9</f>
        <v>0</v>
      </c>
    </row>
    <row r="10" spans="1:7" ht="15" customHeight="1">
      <c r="A10" s="1">
        <v>1077.3400000021793</v>
      </c>
      <c r="B10" s="7" t="s">
        <v>13</v>
      </c>
      <c r="C10" s="7" t="s">
        <v>14</v>
      </c>
      <c r="D10" s="8">
        <v>0</v>
      </c>
      <c r="E10" s="9">
        <v>325</v>
      </c>
      <c r="F10" s="10">
        <f t="shared" si="0"/>
        <v>752.34000000217929</v>
      </c>
    </row>
    <row r="11" spans="1:7" ht="15" customHeight="1">
      <c r="A11" s="1">
        <v>25954661.18</v>
      </c>
      <c r="B11" s="7" t="s">
        <v>15</v>
      </c>
      <c r="C11" s="7" t="s">
        <v>16</v>
      </c>
      <c r="D11" s="8">
        <v>8280261.2999999998</v>
      </c>
      <c r="E11" s="9">
        <v>9019991.3499999996</v>
      </c>
      <c r="F11" s="10">
        <f t="shared" si="0"/>
        <v>25214931.129999995</v>
      </c>
      <c r="G11" s="11">
        <f>SUM(F8:F11)</f>
        <v>25216258.779999997</v>
      </c>
    </row>
    <row r="12" spans="1:7" ht="15" customHeight="1">
      <c r="B12" s="12" t="s">
        <v>17</v>
      </c>
      <c r="C12" s="13" t="s">
        <v>18</v>
      </c>
      <c r="D12" s="2">
        <v>4672718.8499999996</v>
      </c>
      <c r="E12" s="9"/>
      <c r="F12" s="10">
        <f t="shared" si="0"/>
        <v>4672718.8499999996</v>
      </c>
    </row>
    <row r="13" spans="1:7" ht="15" customHeight="1">
      <c r="B13" s="14" t="s">
        <v>19</v>
      </c>
      <c r="C13" s="15" t="s">
        <v>20</v>
      </c>
      <c r="D13" s="8"/>
      <c r="E13" s="9"/>
      <c r="F13" s="10">
        <f t="shared" si="0"/>
        <v>0</v>
      </c>
    </row>
    <row r="14" spans="1:7" ht="15" customHeight="1">
      <c r="A14" s="2">
        <v>1756259.9399999995</v>
      </c>
      <c r="B14" s="7" t="s">
        <v>21</v>
      </c>
      <c r="C14" s="16" t="s">
        <v>22</v>
      </c>
      <c r="D14" s="8"/>
      <c r="E14" s="9"/>
      <c r="F14" s="10">
        <f t="shared" si="0"/>
        <v>1756259.9399999995</v>
      </c>
    </row>
    <row r="15" spans="1:7" ht="15" customHeight="1">
      <c r="A15" s="2">
        <v>6070784.4100000001</v>
      </c>
      <c r="B15" s="7" t="s">
        <v>23</v>
      </c>
      <c r="C15" s="16" t="s">
        <v>24</v>
      </c>
      <c r="F15" s="10">
        <f t="shared" si="0"/>
        <v>6070784.4100000001</v>
      </c>
    </row>
    <row r="16" spans="1:7" ht="15" customHeight="1">
      <c r="A16" s="2">
        <v>7314572.2199999951</v>
      </c>
      <c r="B16" s="7" t="s">
        <v>25</v>
      </c>
      <c r="C16" s="7" t="s">
        <v>26</v>
      </c>
      <c r="D16" s="8"/>
      <c r="E16" s="9"/>
      <c r="F16" s="10">
        <f t="shared" si="0"/>
        <v>7314572.2199999951</v>
      </c>
    </row>
    <row r="17" spans="1:7" ht="15" customHeight="1">
      <c r="A17" s="2">
        <v>2482353.7299999995</v>
      </c>
      <c r="B17" s="14" t="s">
        <v>27</v>
      </c>
      <c r="C17" s="15" t="s">
        <v>28</v>
      </c>
      <c r="D17" s="8"/>
      <c r="E17" s="9"/>
      <c r="F17" s="10">
        <f t="shared" si="0"/>
        <v>2482353.7299999995</v>
      </c>
      <c r="G17" s="11">
        <f>SUM(F14:F17)</f>
        <v>17623970.299999993</v>
      </c>
    </row>
    <row r="18" spans="1:7" ht="15" customHeight="1">
      <c r="A18" s="2"/>
      <c r="B18" s="7" t="s">
        <v>29</v>
      </c>
      <c r="C18" s="7" t="s">
        <v>30</v>
      </c>
      <c r="D18" s="8">
        <v>271938.59999999998</v>
      </c>
      <c r="E18" s="9">
        <v>271938.59999999998</v>
      </c>
      <c r="F18" s="10">
        <f t="shared" ref="F18:F25" si="1">-(E18+A18-D18)</f>
        <v>0</v>
      </c>
    </row>
    <row r="19" spans="1:7" ht="15" customHeight="1">
      <c r="A19" s="2">
        <v>1897881.54</v>
      </c>
      <c r="B19" s="7" t="s">
        <v>31</v>
      </c>
      <c r="C19" s="7" t="s">
        <v>32</v>
      </c>
      <c r="D19" s="8">
        <v>6426858.0999999996</v>
      </c>
      <c r="E19" s="9">
        <v>7506262.6900000004</v>
      </c>
      <c r="F19" s="17">
        <f t="shared" si="1"/>
        <v>-2977286.1300000008</v>
      </c>
    </row>
    <row r="20" spans="1:7" ht="15" customHeight="1">
      <c r="A20" s="2">
        <v>7365064.21</v>
      </c>
      <c r="B20" s="7" t="s">
        <v>33</v>
      </c>
      <c r="C20" s="7" t="s">
        <v>34</v>
      </c>
      <c r="D20" s="8">
        <v>0</v>
      </c>
      <c r="E20" s="9">
        <v>763280.88</v>
      </c>
      <c r="F20" s="10">
        <f t="shared" si="1"/>
        <v>-8128345.0899999999</v>
      </c>
    </row>
    <row r="21" spans="1:7" ht="15" customHeight="1">
      <c r="A21" s="2">
        <v>1819140.09</v>
      </c>
      <c r="B21" s="7" t="s">
        <v>35</v>
      </c>
      <c r="C21" s="7" t="s">
        <v>36</v>
      </c>
      <c r="D21" s="8">
        <v>0</v>
      </c>
      <c r="E21" s="9">
        <v>125594.89</v>
      </c>
      <c r="F21" s="10">
        <f t="shared" si="1"/>
        <v>-1944734.98</v>
      </c>
    </row>
    <row r="22" spans="1:7" ht="15" customHeight="1">
      <c r="A22" s="2">
        <v>848594.65</v>
      </c>
      <c r="B22" s="7" t="s">
        <v>37</v>
      </c>
      <c r="C22" s="7" t="s">
        <v>38</v>
      </c>
      <c r="D22" s="8">
        <v>185098.84</v>
      </c>
      <c r="E22" s="9">
        <v>286809.03000000003</v>
      </c>
      <c r="F22" s="10">
        <f t="shared" si="1"/>
        <v>-950304.8400000002</v>
      </c>
    </row>
    <row r="23" spans="1:7" ht="15" customHeight="1">
      <c r="A23" s="2">
        <v>19799427.639999997</v>
      </c>
      <c r="B23" s="7" t="s">
        <v>39</v>
      </c>
      <c r="C23" s="7" t="s">
        <v>40</v>
      </c>
      <c r="D23" s="8"/>
      <c r="E23" s="9">
        <v>4672718.8499999903</v>
      </c>
      <c r="F23" s="10">
        <f t="shared" si="1"/>
        <v>-24472146.489999987</v>
      </c>
    </row>
    <row r="24" spans="1:7" ht="15" customHeight="1">
      <c r="A24" s="2">
        <v>11850501</v>
      </c>
      <c r="B24" s="18" t="s">
        <v>41</v>
      </c>
      <c r="C24" s="19" t="s">
        <v>42</v>
      </c>
      <c r="D24" s="8"/>
      <c r="E24" s="9"/>
      <c r="F24" s="10">
        <f t="shared" si="1"/>
        <v>-11850501</v>
      </c>
    </row>
    <row r="25" spans="1:7" ht="15" customHeight="1">
      <c r="A25" s="2"/>
      <c r="B25" s="7" t="s">
        <v>43</v>
      </c>
      <c r="C25" s="7" t="s">
        <v>44</v>
      </c>
      <c r="D25" s="8">
        <v>0</v>
      </c>
      <c r="E25" s="9">
        <v>8280261.2999999998</v>
      </c>
      <c r="F25" s="10">
        <f t="shared" si="1"/>
        <v>-8280261.2999999998</v>
      </c>
    </row>
    <row r="26" spans="1:7" ht="15" customHeight="1">
      <c r="B26" s="7" t="s">
        <v>45</v>
      </c>
      <c r="C26" s="7" t="s">
        <v>46</v>
      </c>
      <c r="D26" s="8">
        <v>287028.31</v>
      </c>
      <c r="E26" s="9">
        <v>0</v>
      </c>
      <c r="F26" s="20">
        <f>D26</f>
        <v>287028.31</v>
      </c>
    </row>
    <row r="27" spans="1:7" ht="15" customHeight="1">
      <c r="B27" s="7" t="s">
        <v>47</v>
      </c>
      <c r="C27" s="7" t="s">
        <v>48</v>
      </c>
      <c r="D27" s="8">
        <v>622150.54</v>
      </c>
      <c r="E27" s="9">
        <v>0</v>
      </c>
      <c r="F27" s="21">
        <f t="shared" ref="F27:F41" si="2">D27</f>
        <v>622150.54</v>
      </c>
    </row>
    <row r="28" spans="1:7" ht="15" customHeight="1">
      <c r="B28" s="7" t="s">
        <v>49</v>
      </c>
      <c r="C28" s="7" t="s">
        <v>50</v>
      </c>
      <c r="D28" s="8">
        <v>763280.88</v>
      </c>
      <c r="E28" s="9">
        <v>0</v>
      </c>
      <c r="F28" s="22">
        <f t="shared" si="2"/>
        <v>763280.88</v>
      </c>
    </row>
    <row r="29" spans="1:7" ht="15" customHeight="1">
      <c r="B29" s="7" t="s">
        <v>51</v>
      </c>
      <c r="C29" s="7" t="s">
        <v>52</v>
      </c>
      <c r="D29" s="8">
        <v>4005080.72</v>
      </c>
      <c r="E29" s="9">
        <v>0</v>
      </c>
      <c r="F29" s="20">
        <f t="shared" si="2"/>
        <v>4005080.72</v>
      </c>
    </row>
    <row r="30" spans="1:7" ht="15" customHeight="1">
      <c r="B30" s="7" t="s">
        <v>53</v>
      </c>
      <c r="C30" s="7" t="s">
        <v>54</v>
      </c>
      <c r="D30" s="8">
        <v>14153.99</v>
      </c>
      <c r="E30" s="9">
        <v>0</v>
      </c>
      <c r="F30" s="11">
        <f t="shared" si="2"/>
        <v>14153.99</v>
      </c>
    </row>
    <row r="31" spans="1:7" ht="15" customHeight="1">
      <c r="B31" s="7" t="s">
        <v>55</v>
      </c>
      <c r="C31" s="7" t="s">
        <v>56</v>
      </c>
      <c r="D31" s="8">
        <v>453834.55</v>
      </c>
      <c r="E31" s="9">
        <v>0</v>
      </c>
      <c r="F31" s="11">
        <f t="shared" si="2"/>
        <v>453834.55</v>
      </c>
    </row>
    <row r="32" spans="1:7" ht="15" customHeight="1">
      <c r="B32" s="7" t="s">
        <v>57</v>
      </c>
      <c r="C32" s="7" t="s">
        <v>58</v>
      </c>
      <c r="D32" s="8">
        <v>314329.24</v>
      </c>
      <c r="E32" s="9">
        <v>0</v>
      </c>
      <c r="F32" s="22">
        <f t="shared" si="2"/>
        <v>314329.24</v>
      </c>
    </row>
    <row r="33" spans="2:7" ht="15" customHeight="1">
      <c r="B33" s="7" t="s">
        <v>59</v>
      </c>
      <c r="C33" s="7" t="s">
        <v>60</v>
      </c>
      <c r="D33" s="8">
        <v>53126.04</v>
      </c>
      <c r="E33" s="9">
        <v>0</v>
      </c>
      <c r="F33" s="22">
        <f t="shared" si="2"/>
        <v>53126.04</v>
      </c>
    </row>
    <row r="34" spans="2:7" ht="15" customHeight="1">
      <c r="B34" s="7" t="s">
        <v>61</v>
      </c>
      <c r="C34" s="7" t="s">
        <v>62</v>
      </c>
      <c r="D34" s="8">
        <v>313886.5</v>
      </c>
      <c r="E34" s="9">
        <v>0</v>
      </c>
      <c r="F34" s="22">
        <f t="shared" si="2"/>
        <v>313886.5</v>
      </c>
    </row>
    <row r="35" spans="2:7">
      <c r="B35" s="7" t="s">
        <v>63</v>
      </c>
      <c r="C35" s="7" t="s">
        <v>64</v>
      </c>
      <c r="D35" s="8">
        <v>6900</v>
      </c>
      <c r="E35" s="9">
        <v>0</v>
      </c>
      <c r="F35" s="21">
        <f t="shared" si="2"/>
        <v>6900</v>
      </c>
    </row>
    <row r="36" spans="2:7" ht="15" customHeight="1">
      <c r="B36" s="7" t="s">
        <v>65</v>
      </c>
      <c r="C36" s="7" t="s">
        <v>66</v>
      </c>
      <c r="D36" s="8">
        <v>2328760.58</v>
      </c>
      <c r="E36" s="9">
        <v>0</v>
      </c>
      <c r="F36" s="20">
        <f t="shared" si="2"/>
        <v>2328760.58</v>
      </c>
      <c r="G36" s="11">
        <f>SUM(F36+F29+F26)</f>
        <v>6620869.6100000003</v>
      </c>
    </row>
    <row r="37" spans="2:7" ht="15" customHeight="1">
      <c r="B37" s="7" t="s">
        <v>67</v>
      </c>
      <c r="C37" s="7" t="s">
        <v>68</v>
      </c>
      <c r="D37" s="8">
        <v>125594.89</v>
      </c>
      <c r="E37" s="9">
        <v>0</v>
      </c>
      <c r="F37" s="22">
        <f t="shared" si="2"/>
        <v>125594.89</v>
      </c>
    </row>
    <row r="38" spans="2:7" ht="15" customHeight="1">
      <c r="B38" s="7" t="s">
        <v>69</v>
      </c>
      <c r="C38" s="7" t="s">
        <v>70</v>
      </c>
      <c r="D38" s="8">
        <v>3000</v>
      </c>
      <c r="E38" s="9">
        <v>0</v>
      </c>
      <c r="F38" s="21">
        <f t="shared" si="2"/>
        <v>3000</v>
      </c>
      <c r="G38" s="11">
        <f>SUM(F38+F35+F27)</f>
        <v>632050.54</v>
      </c>
    </row>
    <row r="39" spans="2:7">
      <c r="B39" s="7" t="s">
        <v>71</v>
      </c>
      <c r="C39" s="7" t="s">
        <v>72</v>
      </c>
      <c r="D39" s="8">
        <v>80000</v>
      </c>
      <c r="E39" s="9">
        <v>0</v>
      </c>
      <c r="F39" s="22">
        <f t="shared" si="2"/>
        <v>80000</v>
      </c>
    </row>
    <row r="40" spans="2:7" ht="15" customHeight="1">
      <c r="B40" s="7" t="s">
        <v>73</v>
      </c>
      <c r="C40" s="7" t="s">
        <v>74</v>
      </c>
      <c r="D40" s="8">
        <v>1709014.66</v>
      </c>
      <c r="E40" s="9">
        <v>0</v>
      </c>
      <c r="F40" s="22">
        <f t="shared" si="2"/>
        <v>1709014.66</v>
      </c>
    </row>
    <row r="41" spans="2:7" ht="15" customHeight="1">
      <c r="B41" s="7" t="s">
        <v>75</v>
      </c>
      <c r="C41" s="7" t="s">
        <v>76</v>
      </c>
      <c r="D41" s="8">
        <v>10491</v>
      </c>
      <c r="E41" s="9">
        <v>0</v>
      </c>
      <c r="F41" s="22">
        <f t="shared" si="2"/>
        <v>10491</v>
      </c>
      <c r="G41" s="11">
        <f>SUM(F41+F40+F39+F37+F34+F33+F32+F28)</f>
        <v>3369723.21</v>
      </c>
    </row>
    <row r="42" spans="2:7" ht="16">
      <c r="B42" s="23" t="s">
        <v>77</v>
      </c>
      <c r="C42" s="23" t="s">
        <v>78</v>
      </c>
      <c r="D42" s="24">
        <f>SUM(D8:D41)</f>
        <v>30957507.589999992</v>
      </c>
      <c r="E42" s="24">
        <f>SUM(E8:E41)</f>
        <v>30957507.589999992</v>
      </c>
      <c r="F42" s="2">
        <f>SUM(F8:F41)</f>
        <v>-2.7939677238464355E-9</v>
      </c>
    </row>
    <row r="43" spans="2:7" ht="15.75" customHeight="1"/>
    <row r="45" spans="2:7">
      <c r="D45" s="2">
        <f>D42-E42</f>
        <v>0</v>
      </c>
      <c r="F45" s="11">
        <f>SUM(F26:F41)</f>
        <v>11090631.900000002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4294967293" verticalDpi="300" r:id="rId1"/>
  <headerFooter alignWithMargins="0">
    <oddFooter>&amp;L&amp;"Segoe UI,Regular"&amp;10 Fecha y Hora de Impresion4/8/2025 9:19:18 AM &amp;R&amp;"Segoe UI,Regular"&amp;10 Pagina :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Balanza Marzo 2025</vt:lpstr>
      <vt:lpstr>'Balanza Marzo 2025'!Área_de_impresión</vt:lpstr>
      <vt:lpstr>'Balanza Marzo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Mileika Celestino</dc:creator>
  <cp:lastModifiedBy>Mileika Celestino</cp:lastModifiedBy>
  <dcterms:created xsi:type="dcterms:W3CDTF">2025-04-13T21:56:11Z</dcterms:created>
  <dcterms:modified xsi:type="dcterms:W3CDTF">2025-04-13T21:56:52Z</dcterms:modified>
</cp:coreProperties>
</file>