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/>
  </bookViews>
  <sheets>
    <sheet name="Balanza Febrero 2024" sheetId="94" r:id="rId1"/>
    <sheet name="Balanza Enero 2024" sheetId="92" state="hidden" r:id="rId2"/>
    <sheet name="Balanza MAYO 2023" sheetId="67" state="hidden" r:id="rId3"/>
    <sheet name="Balanza ENERO 2023" sheetId="57" state="hidden" r:id="rId4"/>
    <sheet name="ESF SNS" sheetId="18" r:id="rId5"/>
    <sheet name="ERF SRS" sheetId="19" r:id="rId6"/>
    <sheet name="Activos fijos " sheetId="32" r:id="rId7"/>
    <sheet name="ECAMP" sheetId="21" r:id="rId8"/>
    <sheet name="EST. Flujo Efc" sheetId="20" r:id="rId9"/>
    <sheet name="Efectivo" sheetId="8" r:id="rId10"/>
    <sheet name="Cuenta por Cobrar" sheetId="9" r:id="rId11"/>
    <sheet name="Inventario" sheetId="10" r:id="rId12"/>
    <sheet name="CXP Corto plazo" sheetId="12" r:id="rId13"/>
    <sheet name="Retenciones y Acum." sheetId="7" r:id="rId14"/>
    <sheet name="Benef. Empl x p Corto Plazo" sheetId="14" r:id="rId15"/>
    <sheet name="CXP Largo Plazo" sheetId="22" r:id="rId16"/>
    <sheet name="Benef. Empl x pagar Larg. Plaz" sheetId="27" r:id="rId17"/>
    <sheet name="Ingresos" sheetId="16" r:id="rId18"/>
    <sheet name="Total Gasto" sheetId="23" r:id="rId19"/>
  </sheets>
  <externalReferences>
    <externalReference r:id="rId20"/>
    <externalReference r:id="rId21"/>
  </externalReferences>
  <definedNames>
    <definedName name="ARA_Threshold">[1]Lead!$O$2</definedName>
    <definedName name="_xlnm.Print_Area" localSheetId="6">'Activos fijos '!$A$1:$K$17</definedName>
    <definedName name="_xlnm.Print_Area" localSheetId="1">'Balanza Enero 2024'!$B$25:$F$41</definedName>
    <definedName name="_xlnm.Print_Area" localSheetId="0">'Balanza Febrero 2024'!$B$27:$F$48</definedName>
    <definedName name="_xlnm.Print_Area" localSheetId="2">'Balanza MAYO 2023'!$B$29:$F$49</definedName>
    <definedName name="_xlnm.Print_Area" localSheetId="9">Efectivo!$B$1:$C$36</definedName>
    <definedName name="_xlnm.Print_Area" localSheetId="4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6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3">'Balanza ENERO 2023'!$1:$6</definedName>
    <definedName name="_xlnm.Print_Titles" localSheetId="1">'Balanza Enero 2024'!$1:$5</definedName>
    <definedName name="_xlnm.Print_Titles" localSheetId="0">'Balanza Febrero 2024'!$1:$7</definedName>
    <definedName name="_xlnm.Print_Titles" localSheetId="2">'Balanza MAYO 2023'!$1:$7</definedName>
  </definedNames>
  <calcPr calcId="152511"/>
</workbook>
</file>

<file path=xl/calcChain.xml><?xml version="1.0" encoding="utf-8"?>
<calcChain xmlns="http://schemas.openxmlformats.org/spreadsheetml/2006/main">
  <c r="F48" i="94" l="1"/>
  <c r="G40" i="94"/>
  <c r="G43" i="94"/>
  <c r="G42" i="94"/>
  <c r="L31" i="32" l="1"/>
  <c r="L28" i="32"/>
  <c r="F27" i="32"/>
  <c r="F23" i="32"/>
  <c r="L48" i="32"/>
  <c r="I49" i="32"/>
  <c r="L45" i="32"/>
  <c r="L47" i="32"/>
  <c r="L40" i="32"/>
  <c r="L41" i="32"/>
  <c r="L42" i="32"/>
  <c r="L43" i="32"/>
  <c r="L44" i="32"/>
  <c r="L46" i="32"/>
  <c r="L39" i="32"/>
  <c r="L49" i="32" l="1"/>
  <c r="C15" i="23"/>
  <c r="C16" i="23"/>
  <c r="G12" i="94"/>
  <c r="E41" i="18"/>
  <c r="G18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C22" i="8" l="1"/>
  <c r="E9" i="32" l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E33" i="32"/>
  <c r="I31" i="32" l="1"/>
  <c r="I28" i="32"/>
  <c r="I25" i="32"/>
  <c r="E10" i="32"/>
  <c r="K10" i="32" l="1"/>
  <c r="K9" i="32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<sst xmlns="http://schemas.openxmlformats.org/spreadsheetml/2006/main" count="771" uniqueCount="463">
  <si>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</si>
  <si>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</si>
  <si>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</si>
  <si>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</si>
  <si>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</si>
  <si>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</si>
  <si>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</si>
  <si>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</si>
  <si>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</si>
  <si>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</si>
  <si>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</si>
  <si>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</si>
  <si>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</si>
  <si>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</si>
  <si>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</si>
  <si>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</si>
  <si>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</si>
  <si>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</si>
  <si>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</si>
  <si>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</si>
  <si>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</si>
  <si>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</si>
  <si>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</si>
  <si>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</si>
  <si>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</si>
  <si>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</si>
  <si>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</si>
  <si>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</si>
  <si>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</si>
  <si>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</si>
  <si>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</si>
  <si>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</si>
  <si>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</si>
  <si>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</si>
  <si>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</si>
  <si>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</si>
  <si>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</si>
  <si>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</si>
  <si>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</si>
  <si>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</si>
  <si>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</si>
  <si>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</si>
  <si>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</si>
  <si>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</si>
  <si>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</si>
  <si>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</si>
  <si>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</si>
  <si>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</si>
  <si>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</si>
  <si>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</si>
  <si>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</si>
  <si>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</si>
  <si>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</si>
  <si>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</si>
  <si>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</si>
  <si>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</si>
  <si>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</si>
  <si>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</si>
  <si>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</si>
  <si>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</si>
  <si>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</si>
  <si>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</si>
  <si>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</si>
  <si>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</si>
  <si>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</si>
  <si>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</si>
  <si>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</si>
  <si>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</si>
  <si>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</si>
  <si>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</si>
  <si>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</si>
  <si>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</si>
  <si>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</si>
  <si>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</si>
  <si>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</si>
  <si>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</si>
  <si>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</si>
  <si>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</si>
  <si>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</si>
  <si>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</si>
  <si>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</si>
  <si>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</si>
  <si>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</si>
  <si>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</si>
  <si>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</si>
  <si>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</si>
  <si>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</si>
  <si>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</si>
  <si>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</si>
  <si>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</si>
  <si>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</si>
  <si>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</si>
  <si>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</si>
  <si>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</si>
  <si>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</si>
  <si>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</si>
  <si>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</si>
  <si>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</si>
  <si>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</si>
  <si>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</si>
  <si>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</si>
  <si>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</si>
  <si>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</si>
  <si>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</si>
  <si>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</si>
  <si>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</si>
  <si>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</si>
  <si>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</si>
  <si>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</si>
  <si>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</si>
  <si>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</si>
  <si>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</si>
  <si>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</si>
  <si>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</si>
  <si>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</si>
  <si>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</si>
  <si>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</si>
  <si>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</si>
  <si>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</si>
  <si>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</si>
  <si>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</si>
  <si>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</si>
  <si>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</si>
  <si>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</si>
  <si>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</si>
  <si>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</si>
  <si>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</si>
  <si>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</si>
  <si>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</si>
  <si>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</si>
  <si>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</si>
  <si>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</si>
  <si>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</si>
  <si>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</si>
  <si>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</si>
  <si>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</si>
  <si>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</si>
  <si>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</si>
  <si>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</si>
  <si>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</si>
  <si>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</si>
  <si>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</si>
  <si>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</si>
  <si>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</si>
  <si>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</si>
  <si>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</si>
  <si>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</si>
  <si>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</si>
  <si>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</si>
  <si>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</si>
  <si>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</si>
  <si>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</si>
  <si>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</si>
  <si>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</si>
  <si>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</si>
  <si>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</si>
  <si>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</si>
  <si>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</si>
  <si>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</si>
  <si>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</si>
  <si>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</si>
  <si>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</si>
  <si>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</si>
  <si>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</si>
  <si>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</si>
  <si>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</si>
  <si>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</si>
  <si>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</si>
  <si>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</si>
  <si>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</si>
  <si>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</si>
  <si>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</si>
  <si>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</si>
  <si>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</si>
  <si>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</si>
  <si>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</si>
  <si>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</si>
  <si>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</si>
  <si>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</si>
  <si>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</si>
  <si>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</si>
  <si>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</si>
  <si>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</si>
  <si>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</si>
  <si>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</si>
  <si>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</si>
  <si>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</si>
  <si>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</si>
  <si>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</si>
  <si>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</si>
  <si>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</si>
  <si>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</si>
  <si>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</si>
  <si>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</si>
  <si>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</si>
  <si>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</si>
  <si>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</si>
  <si>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</si>
  <si>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</si>
  <si>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</si>
  <si>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</si>
  <si>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</si>
  <si>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</si>
  <si>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</si>
  <si>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</si>
  <si>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</si>
  <si>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</si>
  <si>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</si>
  <si>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</si>
  <si>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</si>
  <si>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</si>
  <si>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</si>
  <si>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</si>
  <si>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</si>
  <si>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</si>
  <si>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</si>
  <si>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</si>
  <si>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</si>
  <si>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</si>
  <si>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</si>
  <si>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</si>
  <si>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</si>
  <si>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</si>
  <si>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</si>
  <si>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</si>
  <si>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</si>
  <si>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</si>
  <si>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</si>
  <si>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</si>
  <si>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</si>
  <si>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</si>
  <si>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</si>
  <si>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</si>
  <si>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</si>
  <si>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</si>
  <si>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</si>
  <si>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</si>
  <si>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</si>
  <si>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</si>
  <si>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</si>
  <si>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</si>
  <si>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</si>
  <si>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</si>
  <si>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</si>
  <si>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</si>
  <si>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</si>
  <si>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</si>
  <si>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</si>
  <si>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</si>
  <si>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</si>
  <si>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</si>
  <si>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</si>
  <si>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</si>
  <si>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</si>
  <si>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</si>
  <si>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</si>
  <si>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</si>
  <si>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</si>
  <si>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</si>
  <si>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</si>
  <si>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</si>
  <si>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</si>
  <si>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</si>
  <si>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</si>
  <si>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</si>
  <si>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</si>
  <si>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</si>
  <si>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</si>
  <si>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</si>
  <si>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</si>
  <si>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</si>
  <si>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</si>
  <si>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</si>
  <si>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</si>
  <si>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</si>
  <si>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</si>
  <si>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</si>
  <si>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</si>
  <si>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</si>
  <si>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</si>
  <si>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</si>
  <si>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</si>
  <si>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</si>
  <si>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</si>
  <si>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</si>
  <si>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</si>
  <si>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</si>
  <si>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</si>
  <si>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</si>
  <si>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</si>
  <si>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</si>
  <si>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</si>
  <si>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</si>
  <si>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</si>
  <si>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</si>
  <si>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</si>
  <si>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</si>
  <si>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</si>
  <si>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</si>
  <si>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</si>
  <si>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</si>
  <si>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</si>
  <si>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</si>
  <si>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</si>
  <si>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</si>
  <si>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</si>
  <si>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</si>
  <si>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</si>
  <si>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</si>
  <si>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</si>
  <si>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</si>
  <si>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</si>
  <si>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</si>
  <si>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</si>
  <si>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</si>
  <si>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</si>
  <si>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</si>
  <si>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</si>
  <si>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</si>
  <si>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</si>
  <si>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</si>
  <si>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</si>
  <si>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</si>
  <si>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</si>
  <si>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</si>
  <si>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</si>
  <si>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</si>
  <si>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</si>
  <si>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</si>
  <si>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</si>
  <si>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</si>
  <si>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</si>
  <si>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</si>
  <si>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</si>
  <si>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</si>
  <si>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</si>
  <si>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</si>
  <si>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</si>
  <si>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</si>
  <si>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</si>
  <si>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</si>
  <si>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</si>
  <si>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</si>
  <si>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</si>
  <si>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</si>
  <si>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</si>
  <si>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</si>
  <si>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</si>
  <si>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</si>
  <si>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</si>
  <si>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</si>
  <si>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</si>
  <si>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</si>
  <si>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</si>
  <si>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</si>
  <si>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</si>
  <si>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</si>
  <si>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</si>
  <si>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</si>
  <si>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</si>
  <si>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</si>
  <si>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</si>
  <si>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</si>
  <si>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</si>
  <si>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</si>
  <si>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</si>
  <si>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</si>
  <si>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</si>
  <si>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</si>
  <si>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</si>
  <si>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</si>
  <si>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</si>
  <si>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</si>
  <si>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</si>
  <si>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</si>
  <si>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</si>
  <si>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</si>
  <si>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</si>
  <si>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</si>
  <si>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</si>
  <si>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</si>
  <si>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</si>
  <si>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</si>
  <si>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</si>
  <si>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</si>
  <si>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</si>
  <si>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</si>
  <si>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</si>
  <si>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</si>
  <si>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</si>
  <si>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</si>
  <si>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</si>
  <si>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</si>
  <si>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</si>
  <si>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</si>
  <si>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</si>
  <si>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</si>
  <si>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</si>
  <si>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</si>
  <si>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</si>
  <si>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</si>
  <si>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</si>
  <si>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</si>
  <si>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</si>
  <si>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</si>
  <si>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</si>
  <si>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</si>
  <si>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</si>
  <si>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</si>
  <si>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</si>
  <si>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</si>
  <si>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</si>
  <si>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</si>
  <si>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</si>
  <si>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</si>
  <si>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</si>
  <si>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</si>
  <si>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</si>
  <si>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</si>
  <si>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</si>
  <si>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</si>
  <si>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</si>
  <si>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</si>
  <si>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</si>
  <si>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</si>
  <si>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</si>
  <si>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</si>
  <si>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</si>
  <si>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</si>
  <si>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</si>
  <si>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</si>
  <si>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</si>
  <si>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</si>
  <si>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</si>
  <si>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</si>
  <si>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</si>
  <si>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</si>
  <si>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</si>
  <si>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</si>
  <si>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</si>
  <si>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</si>
  <si>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</si>
  <si>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</si>
  <si>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</si>
  <si>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</si>
  <si>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</si>
  <si>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</si>
  <si>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</si>
  <si>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</si>
  <si>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</si>
  <si>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</si>
  <si>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Del ejercicio terminado Febrero  2024</t>
  </si>
  <si>
    <t>Del ejercicio terminado de Febrero   2024</t>
  </si>
  <si>
    <t>Del ejercicio terminado de Febrero    2024</t>
  </si>
  <si>
    <t>Del Ejercicio terminado Febrero  2024</t>
  </si>
  <si>
    <t>Del Ejercicio terminado Febrero   2024</t>
  </si>
  <si>
    <t>Del Ejercicio terminado  Febrero    2024</t>
  </si>
  <si>
    <t>Del Ejercicio terminado Febrero    2024</t>
  </si>
  <si>
    <t>Del Ejercicio terminado  Febrero  2024</t>
  </si>
  <si>
    <t>DEPREC.</t>
  </si>
  <si>
    <t xml:space="preserve">VALOR </t>
  </si>
  <si>
    <t>Del ejercicio terminado de Marzo  2024</t>
  </si>
  <si>
    <t>Del ejercicio terminado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</si>
</sst>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7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sz val="9"/>
      <color rgb="FF000000"/>
      <name val="Segoe UI"/>
    </font>
    <font>
      <b/>
      <sz val="9"/>
      <color rgb="FFFFFFFF"/>
      <name val="Segoe UI"/>
    </font>
    <font>
      <b/>
      <sz val="10"/>
      <color rgb="FF000000"/>
      <name val="Segoe UI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>
      <pane xSplit="2" ySplit="9" topLeftCell="C22" activePane="bottomRight" state="frozen"/>
      <selection pane="topRight" activeCell="D1" sqref="D1"/>
      <selection pane="bottomLeft" activeCell="A10" sqref="A10"/>
      <selection pane="bottomRight" activeCell="F32" sqref="F32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10" t="s">
        <v>1</v>
      </c>
      <c r="B3" s="310"/>
      <c r="C3" s="310"/>
      <c r="D3" s="310"/>
      <c r="E3" s="310"/>
      <c r="F3" s="310"/>
    </row>
    <row r="4" spans="1:7" ht="18" customHeight="1">
      <c r="A4" s="310" t="s">
        <v>450</v>
      </c>
      <c r="B4" s="310"/>
      <c r="C4" s="310"/>
      <c r="D4" s="310"/>
      <c r="E4" s="310"/>
      <c r="F4" s="310"/>
    </row>
    <row r="5" spans="1:7" ht="15.75">
      <c r="A5" s="310" t="s">
        <v>2</v>
      </c>
      <c r="B5" s="310"/>
      <c r="C5" s="310"/>
      <c r="D5" s="310"/>
      <c r="E5" s="310"/>
      <c r="F5" s="310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18" sqref="C18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10" t="s">
        <v>0</v>
      </c>
      <c r="C1" s="310"/>
      <c r="D1" s="39"/>
      <c r="E1" s="39"/>
      <c r="F1" s="39"/>
      <c r="G1" s="39"/>
    </row>
    <row r="2" spans="1:12" ht="18.75">
      <c r="B2" s="318" t="s">
        <v>275</v>
      </c>
      <c r="C2" s="318"/>
      <c r="D2" s="40"/>
    </row>
    <row r="3" spans="1:12" ht="15.75">
      <c r="B3" s="310" t="s">
        <v>452</v>
      </c>
      <c r="C3" s="311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18" t="s">
        <v>2</v>
      </c>
      <c r="C4" s="318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>
        <v>38000</v>
      </c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56"/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17529251.560000006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2813.680000001099</v>
      </c>
      <c r="D21" s="67"/>
    </row>
    <row r="22" spans="1:9" ht="15.75">
      <c r="A22" s="69"/>
      <c r="B22" s="65" t="s">
        <v>298</v>
      </c>
      <c r="C22" s="14">
        <f>SUM(C18:C21)</f>
        <v>17532065.240000006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17532065.240000006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10" t="s">
        <v>0</v>
      </c>
      <c r="B3" s="310"/>
    </row>
    <row r="4" spans="1:2" ht="18.75">
      <c r="A4" s="318" t="s">
        <v>309</v>
      </c>
      <c r="B4" s="318"/>
    </row>
    <row r="5" spans="1:2">
      <c r="A5" s="319" t="s">
        <v>453</v>
      </c>
      <c r="B5" s="319"/>
    </row>
    <row r="6" spans="1:2" ht="18.75">
      <c r="A6" s="318" t="s">
        <v>2</v>
      </c>
      <c r="B6" s="318"/>
    </row>
    <row r="8" spans="1:2">
      <c r="A8" s="54"/>
    </row>
    <row r="10" spans="1:2" ht="15" customHeight="1">
      <c r="A10" s="320" t="s">
        <v>310</v>
      </c>
      <c r="B10" s="323" t="s">
        <v>278</v>
      </c>
    </row>
    <row r="11" spans="1:2" ht="15" customHeight="1">
      <c r="A11" s="321"/>
      <c r="B11" s="324"/>
    </row>
    <row r="12" spans="1:2" ht="15.75" customHeight="1">
      <c r="A12" s="322"/>
      <c r="B12" s="325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10" t="s">
        <v>0</v>
      </c>
      <c r="B4" s="310"/>
    </row>
    <row r="5" spans="1:4" ht="18.75">
      <c r="A5" s="318" t="s">
        <v>317</v>
      </c>
      <c r="B5" s="318"/>
    </row>
    <row r="6" spans="1:4">
      <c r="A6" s="319" t="s">
        <v>454</v>
      </c>
      <c r="B6" s="319"/>
    </row>
    <row r="7" spans="1:4" ht="18.75">
      <c r="A7" s="318" t="s">
        <v>2</v>
      </c>
      <c r="B7" s="318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8910203.1400000006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8910203.1400000006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13" sqref="A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10" t="s">
        <v>0</v>
      </c>
      <c r="B4" s="310"/>
    </row>
    <row r="5" spans="1:3" ht="18.75">
      <c r="A5" s="318" t="s">
        <v>323</v>
      </c>
      <c r="B5" s="318"/>
    </row>
    <row r="6" spans="1:3">
      <c r="A6" s="319" t="s">
        <v>455</v>
      </c>
      <c r="B6" s="319"/>
    </row>
    <row r="7" spans="1:3" ht="18.75">
      <c r="A7" s="318" t="s">
        <v>2</v>
      </c>
      <c r="B7" s="318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6275018.2300000004</v>
      </c>
    </row>
    <row r="13" spans="1:3" ht="15" customHeight="1">
      <c r="A13" s="28" t="s">
        <v>325</v>
      </c>
      <c r="B13" s="34">
        <f>+B12</f>
        <v>6275018.2300000004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E24" sqref="E24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10" t="s">
        <v>0</v>
      </c>
      <c r="B3" s="310"/>
      <c r="C3" s="310"/>
      <c r="D3" s="310"/>
      <c r="E3" s="39"/>
    </row>
    <row r="4" spans="1:5" ht="18.75">
      <c r="A4" s="318" t="s">
        <v>326</v>
      </c>
      <c r="B4" s="318"/>
      <c r="C4" s="318"/>
      <c r="D4" s="318"/>
      <c r="E4" s="40"/>
    </row>
    <row r="5" spans="1:5" ht="18.75">
      <c r="A5" s="319" t="s">
        <v>456</v>
      </c>
      <c r="B5" s="326"/>
      <c r="C5" s="326"/>
      <c r="D5" s="326"/>
      <c r="E5" s="40"/>
    </row>
    <row r="6" spans="1:5" ht="18.75">
      <c r="B6" s="318" t="s">
        <v>2</v>
      </c>
      <c r="C6" s="318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368975.95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7093371.1299999999</v>
      </c>
    </row>
    <row r="17" spans="2:3" ht="15.75">
      <c r="B17" s="186" t="s">
        <v>409</v>
      </c>
      <c r="C17" s="37">
        <v>265330.38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7727677.46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10" t="s">
        <v>0</v>
      </c>
      <c r="B1" s="310"/>
    </row>
    <row r="2" spans="1:4" ht="18.75">
      <c r="A2" s="318" t="s">
        <v>336</v>
      </c>
      <c r="B2" s="318"/>
    </row>
    <row r="3" spans="1:4">
      <c r="A3" s="319" t="s">
        <v>457</v>
      </c>
      <c r="B3" s="326"/>
      <c r="C3" s="188"/>
      <c r="D3" s="188"/>
    </row>
    <row r="4" spans="1:4" ht="18.75">
      <c r="A4" s="318" t="s">
        <v>2</v>
      </c>
      <c r="B4" s="318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10" t="s">
        <v>0</v>
      </c>
      <c r="B1" s="310"/>
    </row>
    <row r="2" spans="1:2" ht="18.75">
      <c r="A2" s="318" t="s">
        <v>344</v>
      </c>
      <c r="B2" s="318"/>
    </row>
    <row r="3" spans="1:2">
      <c r="A3" s="319" t="s">
        <v>457</v>
      </c>
      <c r="B3" s="319"/>
    </row>
    <row r="4" spans="1:2" ht="18.75">
      <c r="A4" s="318" t="s">
        <v>2</v>
      </c>
      <c r="B4" s="318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20" t="s">
        <v>310</v>
      </c>
      <c r="B8" s="323" t="s">
        <v>278</v>
      </c>
    </row>
    <row r="9" spans="1:2">
      <c r="A9" s="321"/>
      <c r="B9" s="324"/>
    </row>
    <row r="10" spans="1:2">
      <c r="A10" s="322"/>
      <c r="B10" s="325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10" t="s">
        <v>0</v>
      </c>
      <c r="B1" s="310"/>
    </row>
    <row r="2" spans="1:2" ht="18.75">
      <c r="A2" s="318" t="s">
        <v>347</v>
      </c>
      <c r="B2" s="318"/>
    </row>
    <row r="3" spans="1:2">
      <c r="A3" s="319" t="s">
        <v>458</v>
      </c>
      <c r="B3" s="326"/>
    </row>
    <row r="4" spans="1:2" ht="18.75">
      <c r="A4" s="318" t="s">
        <v>2</v>
      </c>
      <c r="B4" s="318"/>
    </row>
    <row r="5" spans="1:2" ht="15.75">
      <c r="A5" s="22"/>
      <c r="B5" s="23"/>
    </row>
    <row r="6" spans="1:2" ht="15.75">
      <c r="A6" s="22"/>
      <c r="B6" s="23"/>
    </row>
    <row r="7" spans="1:2">
      <c r="A7" s="320" t="s">
        <v>310</v>
      </c>
      <c r="B7" s="323" t="s">
        <v>278</v>
      </c>
    </row>
    <row r="8" spans="1:2">
      <c r="A8" s="321"/>
      <c r="B8" s="324"/>
    </row>
    <row r="9" spans="1:2">
      <c r="A9" s="322"/>
      <c r="B9" s="325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10" t="s">
        <v>0</v>
      </c>
      <c r="B2" s="310"/>
    </row>
    <row r="3" spans="1:4" ht="18.75">
      <c r="A3" s="318" t="s">
        <v>349</v>
      </c>
      <c r="B3" s="318"/>
    </row>
    <row r="4" spans="1:4">
      <c r="A4" s="319" t="s">
        <v>455</v>
      </c>
      <c r="B4" s="326"/>
    </row>
    <row r="5" spans="1:4" ht="18.75">
      <c r="A5" s="318" t="s">
        <v>2</v>
      </c>
      <c r="B5" s="318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8022514.7999999998</v>
      </c>
    </row>
    <row r="10" spans="1:4" ht="15.75">
      <c r="A10" s="2" t="s">
        <v>351</v>
      </c>
      <c r="B10" s="14">
        <f>SUM(B9)</f>
        <v>8022514.7999999998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8022514.7999999998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58" workbookViewId="0">
      <selection activeCell="D21" sqref="D21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10" t="s">
        <v>0</v>
      </c>
      <c r="C2" s="310"/>
    </row>
    <row r="3" spans="1:3" ht="15.75">
      <c r="B3" s="327" t="s">
        <v>355</v>
      </c>
      <c r="C3" s="327"/>
    </row>
    <row r="4" spans="1:3">
      <c r="A4" s="319" t="s">
        <v>456</v>
      </c>
      <c r="B4" s="326"/>
      <c r="C4" s="326"/>
    </row>
    <row r="5" spans="1:3" ht="15" customHeight="1">
      <c r="B5" s="327" t="s">
        <v>2</v>
      </c>
      <c r="C5" s="327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1638408.1</v>
      </c>
    </row>
    <row r="11" spans="1:3" ht="15" customHeight="1">
      <c r="B11" s="6" t="s">
        <v>360</v>
      </c>
      <c r="C11" s="7">
        <v>350400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14000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f>763282.88+120190.82</f>
        <v>883473.7</v>
      </c>
    </row>
    <row r="16" spans="1:3" ht="15.75">
      <c r="B16" s="6" t="s">
        <v>362</v>
      </c>
      <c r="C16" s="7">
        <f>174382.08+29473.01+174136.46</f>
        <v>377991.55</v>
      </c>
    </row>
    <row r="17" spans="2:3" ht="15.75">
      <c r="B17" s="6" t="s">
        <v>363</v>
      </c>
      <c r="C17" s="7">
        <v>132443.84</v>
      </c>
    </row>
    <row r="18" spans="2:3" ht="15.75">
      <c r="B18" s="6" t="s">
        <v>364</v>
      </c>
      <c r="C18" s="7">
        <v>3540</v>
      </c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/>
    </row>
    <row r="26" spans="2:3" ht="15.75">
      <c r="B26" s="6" t="s">
        <v>56</v>
      </c>
      <c r="C26" s="7">
        <v>15000</v>
      </c>
    </row>
    <row r="27" spans="2:3" ht="15.75">
      <c r="B27" s="6" t="s">
        <v>39</v>
      </c>
      <c r="C27" s="7">
        <v>398838.22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726919.61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242690.63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1406288.77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3935487.15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11254.82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10136736.390000001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10" t="s">
        <v>1</v>
      </c>
      <c r="B3" s="310"/>
      <c r="C3" s="310"/>
      <c r="D3" s="310"/>
      <c r="E3" s="310"/>
      <c r="F3" s="310"/>
    </row>
    <row r="4" spans="1:7" ht="13.5" customHeight="1">
      <c r="A4" s="310" t="s">
        <v>444</v>
      </c>
      <c r="B4" s="310"/>
      <c r="C4" s="310"/>
      <c r="D4" s="310"/>
      <c r="E4" s="310"/>
      <c r="F4" s="310"/>
    </row>
    <row r="5" spans="1:7" ht="18" customHeight="1">
      <c r="A5" s="310" t="s">
        <v>2</v>
      </c>
      <c r="B5" s="310"/>
      <c r="C5" s="310"/>
      <c r="D5" s="310"/>
      <c r="E5" s="310"/>
      <c r="F5" s="310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10" t="s">
        <v>1</v>
      </c>
      <c r="B3" s="310"/>
      <c r="C3" s="310"/>
      <c r="D3" s="310"/>
      <c r="E3" s="310"/>
      <c r="F3" s="310"/>
    </row>
    <row r="4" spans="1:7" ht="15.75" customHeight="1">
      <c r="A4" s="310" t="s">
        <v>443</v>
      </c>
      <c r="B4" s="310"/>
      <c r="C4" s="310"/>
      <c r="D4" s="310"/>
      <c r="E4" s="310"/>
      <c r="F4" s="310"/>
    </row>
    <row r="5" spans="1:7" ht="18" customHeight="1">
      <c r="A5" s="310" t="s">
        <v>2</v>
      </c>
      <c r="B5" s="310"/>
      <c r="C5" s="310"/>
      <c r="D5" s="310"/>
      <c r="E5" s="310"/>
      <c r="F5" s="310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10" t="s">
        <v>1</v>
      </c>
      <c r="B3" s="310"/>
      <c r="C3" s="310"/>
      <c r="D3" s="310"/>
      <c r="E3" s="310"/>
      <c r="F3" s="310"/>
    </row>
    <row r="4" spans="1:7" ht="15" customHeight="1">
      <c r="A4" s="311" t="s">
        <v>415</v>
      </c>
      <c r="B4" s="310"/>
      <c r="C4" s="310"/>
      <c r="D4" s="310"/>
      <c r="E4" s="310"/>
      <c r="F4" s="310"/>
    </row>
    <row r="5" spans="1:7" ht="18" customHeight="1">
      <c r="A5" s="310" t="s">
        <v>2</v>
      </c>
      <c r="B5" s="310"/>
      <c r="C5" s="310"/>
      <c r="D5" s="310"/>
      <c r="E5" s="310"/>
      <c r="F5" s="310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12" t="s">
        <v>152</v>
      </c>
      <c r="F40" s="312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12" t="s">
        <v>413</v>
      </c>
      <c r="F46" s="312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28" workbookViewId="0">
      <selection activeCell="E38" sqref="E38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10" t="s">
        <v>0</v>
      </c>
      <c r="D2" s="310"/>
      <c r="E2" s="310"/>
      <c r="F2" s="310"/>
      <c r="G2" s="310"/>
      <c r="H2" s="39"/>
    </row>
    <row r="3" spans="1:10" ht="15.75">
      <c r="C3" s="310" t="s">
        <v>66</v>
      </c>
      <c r="D3" s="310"/>
      <c r="E3" s="310"/>
      <c r="F3" s="310"/>
      <c r="G3" s="310"/>
      <c r="H3" s="39"/>
    </row>
    <row r="4" spans="1:10" ht="15.75">
      <c r="C4" s="310" t="s">
        <v>461</v>
      </c>
      <c r="D4" s="310"/>
      <c r="E4" s="310"/>
      <c r="F4" s="310"/>
      <c r="G4" s="310"/>
      <c r="H4" s="39"/>
      <c r="I4" s="39"/>
      <c r="J4" s="39"/>
    </row>
    <row r="5" spans="1:10" ht="15.75">
      <c r="C5" s="310" t="s">
        <v>2</v>
      </c>
      <c r="D5" s="310"/>
      <c r="E5" s="310"/>
      <c r="F5" s="310"/>
      <c r="G5" s="310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2023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17570065.240000006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8910203.1400000006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26480268.420000006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19666939.880000003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19666939.880000003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46147208.300000012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6275018.2300000004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368975.95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265330.38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3">
        <v>7093371.1299999999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14002695.690000001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14002695.690000001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34258734.869999997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-2114222.2999999998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32144512.569999997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46147208.259999998</v>
      </c>
      <c r="F61" s="149">
        <f>+F51+F59</f>
        <v>0</v>
      </c>
      <c r="G61" s="110"/>
      <c r="H61" s="237">
        <f>E28-E61</f>
        <v>4.0000014007091522E-2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12" t="s">
        <v>152</v>
      </c>
      <c r="H66" s="312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12" t="s">
        <v>413</v>
      </c>
      <c r="H72" s="312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F20" sqref="F20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10" t="s">
        <v>0</v>
      </c>
      <c r="D3" s="310"/>
      <c r="E3" s="310"/>
      <c r="F3" s="310"/>
      <c r="G3" s="310"/>
      <c r="H3" s="310"/>
    </row>
    <row r="4" spans="1:10" ht="15.75">
      <c r="A4" s="135"/>
      <c r="B4" s="310" t="s">
        <v>153</v>
      </c>
      <c r="C4" s="310"/>
      <c r="D4" s="310"/>
      <c r="E4" s="310"/>
      <c r="F4" s="310"/>
      <c r="G4" s="310"/>
      <c r="H4" s="310"/>
    </row>
    <row r="5" spans="1:10" ht="15.75">
      <c r="A5" s="135"/>
      <c r="B5" s="310" t="s">
        <v>462</v>
      </c>
      <c r="C5" s="310"/>
      <c r="D5" s="310"/>
      <c r="E5" s="310"/>
      <c r="F5" s="310"/>
      <c r="G5" s="310"/>
      <c r="H5" s="310"/>
    </row>
    <row r="6" spans="1:10" ht="15.75">
      <c r="A6" s="135"/>
      <c r="B6" s="310" t="s">
        <v>2</v>
      </c>
      <c r="C6" s="310"/>
      <c r="D6" s="310"/>
      <c r="E6" s="310"/>
      <c r="F6" s="310"/>
      <c r="G6" s="310"/>
      <c r="H6" s="310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8022514.7999999998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8022514.7999999998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3382717.9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7">
        <v>5345315.92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726919.61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7">
        <v>670528.85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11254.82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10136737.1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-2114222.2999999998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12"/>
      <c r="H37" s="312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12"/>
      <c r="H40" s="312"/>
    </row>
    <row r="41" spans="1:10">
      <c r="H41" s="77"/>
    </row>
    <row r="42" spans="1:10">
      <c r="D42" s="154"/>
      <c r="E42" s="313"/>
      <c r="F42" s="313"/>
      <c r="G42" s="313"/>
      <c r="H42" s="313"/>
    </row>
    <row r="43" spans="1:10">
      <c r="D43" s="199"/>
      <c r="E43" s="153"/>
      <c r="H43" s="77"/>
    </row>
    <row r="44" spans="1:10">
      <c r="D44" s="312" t="s">
        <v>152</v>
      </c>
      <c r="E44" s="312"/>
    </row>
    <row r="45" spans="1:10">
      <c r="E45" s="77"/>
    </row>
    <row r="46" spans="1:10">
      <c r="D46" s="199"/>
      <c r="E46" s="153"/>
    </row>
    <row r="47" spans="1:10">
      <c r="D47" s="312" t="s">
        <v>413</v>
      </c>
      <c r="E47" s="312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7" zoomScale="98" zoomScaleNormal="98" workbookViewId="0">
      <selection activeCell="L31" sqref="L31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14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283"/>
      <c r="M2" s="127"/>
    </row>
    <row r="3" spans="1:16" s="118" customFormat="1">
      <c r="A3" s="315" t="s">
        <v>189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283"/>
      <c r="M3" s="127"/>
    </row>
    <row r="4" spans="1:16" s="118" customFormat="1">
      <c r="A4" s="314" t="s">
        <v>451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283"/>
      <c r="M4" s="127"/>
    </row>
    <row r="5" spans="1:16" s="118" customFormat="1">
      <c r="A5" s="314" t="s">
        <v>449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245"/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26549685.609999999</v>
      </c>
      <c r="D9" s="249"/>
      <c r="E9" s="251">
        <f>F24+F25+F27+F29+F31+F28+F32+F30</f>
        <v>10655510.890000001</v>
      </c>
      <c r="F9" s="252"/>
      <c r="G9" s="253"/>
      <c r="H9" s="253"/>
      <c r="I9" s="252"/>
      <c r="J9" s="249"/>
      <c r="K9" s="254">
        <f>+C9+E9</f>
        <v>37205196.5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1619262.7</v>
      </c>
      <c r="F10" s="252"/>
      <c r="G10" s="253"/>
      <c r="H10" s="253"/>
      <c r="I10" s="257"/>
      <c r="J10" s="249"/>
      <c r="K10" s="254">
        <f>+C10+E10</f>
        <v>4121306.24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29051729.149999999</v>
      </c>
      <c r="D11" s="249"/>
      <c r="E11" s="258">
        <f>SUM(E9:E10)</f>
        <v>12274773.59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41326502.740000002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19079205.609999996</v>
      </c>
      <c r="D14" s="249"/>
      <c r="E14" s="261"/>
      <c r="F14" s="252"/>
      <c r="G14" s="253"/>
      <c r="H14" s="253"/>
      <c r="I14" s="252"/>
      <c r="J14" s="252"/>
      <c r="K14" s="254">
        <f>+C14+E14+G14</f>
        <v>19079205.609999996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21581245.149999995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21581245.149999995</v>
      </c>
      <c r="L16" s="283"/>
      <c r="M16" s="129"/>
      <c r="N16" s="132"/>
    </row>
    <row r="17" spans="1:14" s="118" customFormat="1" ht="12" thickBot="1">
      <c r="A17" s="316" t="s">
        <v>200</v>
      </c>
      <c r="B17" s="316"/>
      <c r="C17" s="263">
        <f>+C11-C16</f>
        <v>7470484.0000000037</v>
      </c>
      <c r="D17" s="264"/>
      <c r="E17" s="263">
        <f>+E11-E16</f>
        <v>12274773.59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19745257.590000007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19745257.590000004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1600707.7+18555</f>
        <v>1619262.7</v>
      </c>
      <c r="G23" s="125">
        <v>2502039.54</v>
      </c>
      <c r="H23" s="125"/>
      <c r="I23" s="181">
        <f>E23-G23</f>
        <v>4</v>
      </c>
      <c r="K23" s="122">
        <f>E23+F23-G23</f>
        <v>1619266.7000000002</v>
      </c>
    </row>
    <row r="24" spans="1:14" ht="12">
      <c r="B24" s="120" t="s">
        <v>196</v>
      </c>
      <c r="C24" s="125"/>
      <c r="E24" s="283">
        <v>1509109.8</v>
      </c>
      <c r="F24" s="177">
        <v>89750</v>
      </c>
      <c r="G24" s="125">
        <v>710805.30999999994</v>
      </c>
      <c r="H24" s="125"/>
      <c r="I24" s="181">
        <f>E24-G24</f>
        <v>798304.49000000011</v>
      </c>
      <c r="K24" s="182">
        <f t="shared" ref="K24:K32" si="0">E24+F24-G24</f>
        <v>888054.49000000011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25040575.809999999</v>
      </c>
      <c r="F27" s="125">
        <f>4013179.8+304126.68</f>
        <v>4317306.4799999995</v>
      </c>
      <c r="G27" s="125">
        <v>18368400.299999997</v>
      </c>
      <c r="H27" s="125"/>
      <c r="I27" s="181">
        <f>E27-G27</f>
        <v>6672175.5100000016</v>
      </c>
      <c r="K27" s="122">
        <f t="shared" si="0"/>
        <v>10989481.990000002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1065724.4900000002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29051729.149999999</v>
      </c>
      <c r="F33" s="122">
        <f>SUM(F23:F32)</f>
        <v>12274773.59</v>
      </c>
      <c r="G33" s="122">
        <f>SUM(G23:G32)</f>
        <v>21581245.149999999</v>
      </c>
      <c r="I33" s="126">
        <f>SUM(I23:I32)</f>
        <v>7470484.0000000019</v>
      </c>
      <c r="K33" s="122">
        <f>SUM(K23:K32)</f>
        <v>19745257.590000004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459</v>
      </c>
      <c r="K38" s="119" t="s">
        <v>460</v>
      </c>
    </row>
    <row r="39" spans="2:12" ht="12">
      <c r="B39" s="269"/>
      <c r="E39" s="285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6">
        <v>168765.54</v>
      </c>
      <c r="J40" s="126"/>
      <c r="K40" s="126">
        <v>3</v>
      </c>
      <c r="L40" s="126">
        <f t="shared" ref="L40:L48" si="2">SUM(I40+K40)</f>
        <v>168768.54</v>
      </c>
    </row>
    <row r="41" spans="2:12">
      <c r="E41" s="122"/>
      <c r="I41" s="126"/>
      <c r="J41" s="126"/>
      <c r="K41" s="126"/>
      <c r="L41" s="126">
        <f t="shared" si="2"/>
        <v>0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>
        <f>SUM(I39:I48)</f>
        <v>2502039.54</v>
      </c>
      <c r="J49" s="126"/>
      <c r="K49" s="126"/>
      <c r="L49" s="126">
        <f>SUM(L39:L48)</f>
        <v>2502043.54</v>
      </c>
    </row>
    <row r="50" spans="9:12">
      <c r="I50" s="126"/>
      <c r="J50" s="126"/>
      <c r="K50" s="126"/>
    </row>
    <row r="51" spans="9:12">
      <c r="I51" s="126"/>
      <c r="J51" s="126"/>
      <c r="K51" s="126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 ht="15.75">
      <c r="B3" s="317" t="str">
        <f>+[2]ESF!C2</f>
        <v>Entidad Modelo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5" ht="15.75">
      <c r="B4" s="317" t="s">
        <v>214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15" ht="15.75">
      <c r="A5" s="317" t="s">
        <v>405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5" ht="15.75">
      <c r="B6" s="317" t="s">
        <v>2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B4" sqref="B4:I4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17" t="str">
        <f>+[2]ESF!C2</f>
        <v>Entidad Modelo</v>
      </c>
      <c r="D2" s="317"/>
      <c r="E2" s="317"/>
      <c r="F2" s="317"/>
      <c r="G2" s="317"/>
      <c r="H2" s="317"/>
    </row>
    <row r="3" spans="2:16" ht="15.75">
      <c r="C3" s="317" t="s">
        <v>228</v>
      </c>
      <c r="D3" s="317"/>
      <c r="E3" s="317"/>
      <c r="F3" s="317"/>
      <c r="G3" s="317"/>
      <c r="H3" s="317"/>
    </row>
    <row r="4" spans="2:16" ht="15.75">
      <c r="B4" s="310" t="s">
        <v>410</v>
      </c>
      <c r="C4" s="310"/>
      <c r="D4" s="310"/>
      <c r="E4" s="310"/>
      <c r="F4" s="310"/>
      <c r="G4" s="310"/>
      <c r="H4" s="310"/>
      <c r="I4" s="310"/>
      <c r="J4" s="107"/>
      <c r="K4" s="107"/>
      <c r="L4" s="107"/>
      <c r="M4" s="107"/>
      <c r="N4" s="107"/>
      <c r="O4" s="107"/>
      <c r="P4" s="107"/>
    </row>
    <row r="5" spans="2:16" ht="15.75">
      <c r="C5" s="317" t="s">
        <v>2</v>
      </c>
      <c r="D5" s="317"/>
      <c r="E5" s="317"/>
      <c r="F5" s="317"/>
      <c r="G5" s="317"/>
      <c r="H5" s="317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Enero 2024'!Área_de_impresión</vt:lpstr>
      <vt:lpstr>'Balanza Febrero 2024'!Área_de_impresión</vt:lpstr>
      <vt:lpstr>'Balanza MAYO 2023'!Área_de_impresión</vt:lpstr>
      <vt:lpstr>Efectivo!Área_de_impresión</vt:lpstr>
      <vt:lpstr>'ESF SNS'!Área_de_impresión</vt:lpstr>
      <vt:lpstr>'Balanza ENERO 2023'!Títulos_a_imprimir</vt:lpstr>
      <vt:lpstr>'Balanza Enero 2024'!Títulos_a_imprimir</vt:lpstr>
      <vt:lpstr>'Balanza Febrero 2024'!Títulos_a_imprimir</vt:lpstr>
      <vt:lpstr>'Balanza MAYO 2023'!Títulos_a_imprimir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2024-04-09T13:38:36Z</cp:lastPrinted>
  <dcterms:created xsi:type="dcterms:W3CDTF">2018-05-02T13:48:00Z</dcterms:created>
  <dcterms:modified xsi:type="dcterms:W3CDTF">2024-04-17T15:59:35Z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