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 activeTab="9"/>
  </bookViews>
  <sheets>
    <sheet name="Balanza Junio 2024" sheetId="105" r:id="rId1"/>
    <sheet name="Balanza Mayo 2024" sheetId="104" state="hidden" r:id="rId2"/>
    <sheet name="Balanza Abril 2024" sheetId="101" state="hidden" r:id="rId3"/>
    <sheet name="Balanza Marzo 2024" sheetId="96" state="hidden" r:id="rId4"/>
    <sheet name="Balanza Febrero 2024" sheetId="94" state="hidden" r:id="rId5"/>
    <sheet name="Balanza Enero 2024" sheetId="92" state="hidden" r:id="rId6"/>
    <sheet name="Balanza MAYO 2023" sheetId="67" state="hidden" r:id="rId7"/>
    <sheet name="Balanza ENERO 2023" sheetId="57" state="hidden" r:id="rId8"/>
    <sheet name="ESF SNS" sheetId="18" r:id="rId9"/>
    <sheet name="ERF SRS" sheetId="19" r:id="rId10"/>
    <sheet name="Activos fijos " sheetId="32" r:id="rId11"/>
    <sheet name="ECAMP" sheetId="21" r:id="rId12"/>
    <sheet name="EST. Flujo Efc" sheetId="20" r:id="rId13"/>
    <sheet name="Efectivo" sheetId="8" r:id="rId14"/>
    <sheet name="Cuenta por Cobrar" sheetId="9" r:id="rId15"/>
    <sheet name="Inventario" sheetId="10" r:id="rId16"/>
    <sheet name="CXP Corto plazo" sheetId="12" r:id="rId17"/>
    <sheet name="Retenciones y Acum." sheetId="7" r:id="rId18"/>
    <sheet name="Benef. Empl x p Corto Plazo" sheetId="14" r:id="rId19"/>
    <sheet name="CXP Largo Plazo" sheetId="22" r:id="rId20"/>
    <sheet name="Benef. Empl x pagar Larg. Plaz" sheetId="27" r:id="rId21"/>
    <sheet name="Ingresos" sheetId="16" r:id="rId22"/>
    <sheet name="Total Gasto" sheetId="23" r:id="rId23"/>
  </sheets>
  <externalReferences>
    <externalReference r:id="rId24"/>
    <externalReference r:id="rId25"/>
  </externalReferences>
  <definedNames>
    <definedName name="ARA_Threshold">[1]Lead!$O$2</definedName>
    <definedName name="_xlnm.Print_Area" localSheetId="10">'Activos fijos '!$A$1:$K$17</definedName>
    <definedName name="_xlnm.Print_Area" localSheetId="2">'Balanza Abril 2024'!$B$27:$F$44</definedName>
    <definedName name="_xlnm.Print_Area" localSheetId="5">'Balanza Enero 2024'!$B$25:$F$41</definedName>
    <definedName name="_xlnm.Print_Area" localSheetId="4">'Balanza Febrero 2024'!$B$27:$F$48</definedName>
    <definedName name="_xlnm.Print_Area" localSheetId="0">'Balanza Junio 2024'!$A$1:$F$49</definedName>
    <definedName name="_xlnm.Print_Area" localSheetId="3">'Balanza Marzo 2024'!$A$1:$F$41</definedName>
    <definedName name="_xlnm.Print_Area" localSheetId="6">'Balanza MAYO 2023'!$B$29:$F$49</definedName>
    <definedName name="_xlnm.Print_Area" localSheetId="1">'Balanza Mayo 2024'!$B$27:$F$47</definedName>
    <definedName name="_xlnm.Print_Area" localSheetId="13">Efectivo!$B$1:$C$36</definedName>
    <definedName name="_xlnm.Print_Area" localSheetId="8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2">'Balanza Abril 2024'!$1:$5</definedName>
    <definedName name="_xlnm.Print_Titles" localSheetId="7">'Balanza ENERO 2023'!$1:$6</definedName>
    <definedName name="_xlnm.Print_Titles" localSheetId="5">'Balanza Enero 2024'!$1:$5</definedName>
    <definedName name="_xlnm.Print_Titles" localSheetId="4">'Balanza Febrero 2024'!$1:$7</definedName>
    <definedName name="_xlnm.Print_Titles" localSheetId="3">'Balanza Marzo 2024'!$1:$6</definedName>
    <definedName name="_xlnm.Print_Titles" localSheetId="6">'Balanza MAYO 2023'!$1:$7</definedName>
    <definedName name="_xlnm.Print_Titles" localSheetId="1">'Balanza Mayo 2024'!$1:$5</definedName>
  </definedNames>
  <calcPr calcId="152511"/>
</workbook>
</file>

<file path=xl/calcChain.xml><?xml version="1.0" encoding="utf-8"?>
<calcChain xmlns="http://schemas.openxmlformats.org/spreadsheetml/2006/main">
  <c r="F27" i="105" l="1"/>
  <c r="K9" i="32" l="1"/>
  <c r="F27" i="32"/>
  <c r="C16" i="23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39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24" i="32"/>
  <c r="L31" i="32" s="1"/>
  <c r="K25" i="32"/>
  <c r="K26" i="32"/>
  <c r="K27" i="32"/>
  <c r="K28" i="32"/>
  <c r="K30" i="32"/>
  <c r="K31" i="32"/>
  <c r="K32" i="32"/>
  <c r="K23" i="32"/>
  <c r="I23" i="32"/>
  <c r="L28" i="32" l="1"/>
  <c r="K33" i="32"/>
  <c r="K19" i="32" s="1"/>
  <c r="E33" i="32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<sst xmlns="http://schemas.openxmlformats.org/spreadsheetml/2006/main" count="1099" uniqueCount="469">
  <si>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</si>
  <si>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</si>
  <si>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</si>
  <si>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</si>
  <si>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</si>
  <si>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</si>
  <si>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</si>
  <si>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</si>
  <si>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</si>
  <si>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</si>
  <si>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</si>
  <si>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</si>
  <si>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</si>
  <si>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</si>
  <si>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</si>
  <si>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</si>
  <si>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</si>
  <si>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</si>
  <si>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</si>
  <si>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</si>
  <si>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</si>
  <si>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</si>
  <si>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</si>
  <si>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</si>
  <si>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</si>
  <si>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</si>
  <si>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</si>
  <si>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</si>
  <si>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</si>
  <si>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</si>
  <si>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</si>
  <si>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</si>
  <si>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</si>
  <si>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</si>
  <si>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</si>
  <si>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</si>
  <si>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</si>
  <si>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</si>
  <si>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</si>
  <si>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</si>
  <si>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</si>
  <si>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</si>
  <si>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</si>
  <si>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</si>
  <si>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</si>
  <si>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</si>
  <si>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</si>
  <si>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</si>
  <si>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</si>
  <si>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</si>
  <si>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</si>
  <si>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</si>
  <si>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</si>
  <si>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</si>
  <si>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</si>
  <si>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</si>
  <si>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</si>
  <si>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</si>
  <si>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</si>
  <si>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</si>
  <si>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</si>
  <si>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</si>
  <si>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</si>
  <si>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</si>
  <si>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</si>
  <si>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</si>
  <si>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</si>
  <si>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</si>
  <si>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</si>
  <si>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</si>
  <si>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</si>
  <si>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</si>
  <si>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</si>
  <si>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</si>
  <si>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</si>
  <si>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</si>
  <si>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</si>
  <si>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</si>
  <si>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</si>
  <si>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</si>
  <si>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</si>
  <si>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</si>
  <si>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</si>
  <si>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</si>
  <si>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</si>
  <si>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</si>
  <si>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</si>
  <si>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</si>
  <si>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</si>
  <si>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</si>
  <si>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</si>
  <si>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</si>
  <si>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</si>
  <si>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</si>
  <si>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</si>
  <si>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</si>
  <si>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</si>
  <si>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</si>
  <si>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</si>
  <si>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</si>
  <si>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</si>
  <si>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</si>
  <si>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</si>
  <si>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</si>
  <si>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</si>
  <si>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</si>
  <si>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</si>
  <si>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</si>
  <si>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</si>
  <si>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</si>
  <si>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</si>
  <si>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</si>
  <si>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</si>
  <si>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</si>
  <si>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</si>
  <si>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</si>
  <si>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</si>
  <si>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</si>
  <si>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</si>
  <si>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</si>
  <si>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</si>
  <si>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</si>
  <si>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</si>
  <si>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</si>
  <si>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</si>
  <si>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</si>
  <si>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</si>
  <si>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</si>
  <si>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</si>
  <si>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</si>
  <si>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</si>
  <si>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</si>
  <si>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</si>
  <si>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</si>
  <si>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</si>
  <si>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</si>
  <si>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</si>
  <si>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</si>
  <si>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</si>
  <si>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</si>
  <si>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</si>
  <si>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</si>
  <si>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</si>
  <si>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</si>
  <si>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</si>
  <si>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</si>
  <si>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</si>
  <si>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</si>
  <si>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</si>
  <si>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</si>
  <si>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</si>
  <si>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</si>
  <si>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</si>
  <si>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</si>
  <si>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</si>
  <si>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</si>
  <si>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</si>
  <si>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</si>
  <si>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</si>
  <si>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</si>
  <si>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</si>
  <si>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</si>
  <si>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</si>
  <si>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</si>
  <si>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</si>
  <si>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</si>
  <si>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</si>
  <si>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</si>
  <si>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</si>
  <si>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</si>
  <si>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</si>
  <si>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</si>
  <si>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</si>
  <si>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</si>
  <si>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</si>
  <si>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</si>
  <si>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</si>
  <si>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</si>
  <si>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</si>
  <si>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</si>
  <si>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</si>
  <si>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</si>
  <si>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</si>
  <si>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</si>
  <si>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</si>
  <si>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</si>
  <si>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</si>
  <si>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</si>
  <si>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</si>
  <si>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</si>
  <si>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</si>
  <si>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</si>
  <si>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</si>
  <si>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</si>
  <si>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</si>
  <si>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</si>
  <si>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</si>
  <si>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</si>
  <si>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</si>
  <si>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</si>
  <si>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</si>
  <si>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</si>
  <si>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</si>
  <si>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</si>
  <si>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</si>
  <si>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</si>
  <si>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</si>
  <si>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</si>
  <si>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</si>
  <si>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</si>
  <si>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</si>
  <si>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</si>
  <si>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</si>
  <si>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</si>
  <si>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</si>
  <si>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</si>
  <si>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</si>
  <si>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</si>
  <si>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</si>
  <si>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</si>
  <si>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</si>
  <si>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</si>
  <si>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</si>
  <si>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</si>
  <si>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</si>
  <si>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</si>
  <si>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</si>
  <si>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</si>
  <si>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</si>
  <si>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</si>
  <si>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</si>
  <si>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</si>
  <si>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</si>
  <si>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</si>
  <si>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</si>
  <si>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</si>
  <si>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</si>
  <si>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</si>
  <si>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</si>
  <si>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</si>
  <si>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</si>
  <si>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</si>
  <si>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</si>
  <si>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</si>
  <si>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</si>
  <si>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</si>
  <si>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</si>
  <si>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</si>
  <si>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</si>
  <si>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</si>
  <si>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</si>
  <si>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</si>
  <si>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</si>
  <si>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</si>
  <si>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</si>
  <si>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</si>
  <si>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</si>
  <si>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</si>
  <si>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</si>
  <si>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</si>
  <si>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</si>
  <si>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</si>
  <si>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</si>
  <si>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</si>
  <si>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</si>
  <si>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</si>
  <si>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</si>
  <si>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</si>
  <si>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</si>
  <si>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</si>
  <si>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</si>
  <si>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</si>
  <si>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</si>
  <si>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</si>
  <si>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</si>
  <si>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</si>
  <si>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</si>
  <si>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</si>
  <si>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</si>
  <si>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</si>
  <si>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</si>
  <si>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</si>
  <si>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</si>
  <si>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</si>
  <si>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</si>
  <si>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</si>
  <si>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</si>
  <si>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</si>
  <si>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</si>
  <si>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</si>
  <si>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</si>
  <si>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</si>
  <si>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</si>
  <si>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</si>
  <si>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</si>
  <si>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</si>
  <si>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</si>
  <si>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</si>
  <si>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</si>
  <si>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</si>
  <si>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</si>
  <si>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</si>
  <si>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</si>
  <si>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</si>
  <si>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</si>
  <si>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</si>
  <si>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</si>
  <si>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</si>
  <si>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</si>
  <si>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</si>
  <si>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</si>
  <si>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</si>
  <si>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</si>
  <si>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</si>
  <si>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</si>
  <si>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</si>
  <si>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</si>
  <si>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</si>
  <si>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</si>
  <si>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</si>
  <si>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</si>
  <si>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</si>
  <si>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</si>
  <si>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</si>
  <si>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</si>
  <si>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</si>
  <si>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</si>
  <si>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</si>
  <si>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</si>
  <si>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</si>
  <si>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</si>
  <si>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</si>
  <si>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</si>
  <si>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</si>
  <si>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</si>
  <si>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</si>
  <si>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</si>
  <si>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</si>
  <si>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</si>
  <si>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</si>
  <si>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</si>
  <si>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</si>
  <si>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</si>
  <si>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</si>
  <si>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</si>
  <si>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</si>
  <si>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</si>
  <si>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</si>
  <si>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</si>
  <si>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</si>
  <si>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</si>
  <si>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</si>
  <si>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</si>
  <si>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</si>
  <si>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</si>
  <si>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</si>
  <si>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</si>
  <si>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</si>
  <si>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</si>
  <si>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</si>
  <si>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</si>
  <si>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</si>
  <si>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</si>
  <si>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</si>
  <si>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</si>
  <si>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</si>
  <si>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</si>
  <si>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</si>
  <si>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</si>
  <si>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</si>
  <si>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</si>
  <si>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</si>
  <si>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</si>
  <si>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</si>
  <si>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</si>
  <si>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</si>
  <si>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</si>
  <si>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</si>
  <si>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</si>
  <si>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</si>
  <si>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</si>
  <si>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</si>
  <si>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</si>
  <si>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</si>
  <si>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</si>
  <si>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</si>
  <si>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</si>
  <si>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</si>
  <si>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</si>
  <si>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</si>
  <si>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</si>
  <si>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</si>
  <si>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</si>
  <si>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</si>
  <si>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</si>
  <si>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</si>
  <si>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</si>
  <si>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</si>
  <si>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</si>
  <si>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</si>
  <si>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</si>
  <si>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</si>
  <si>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</si>
  <si>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</si>
  <si>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</si>
  <si>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</si>
  <si>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</si>
  <si>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</si>
  <si>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</si>
  <si>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</si>
  <si>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</si>
  <si>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</si>
  <si>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</si>
  <si>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</si>
  <si>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</si>
  <si>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</si>
  <si>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</si>
  <si>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</si>
  <si>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</si>
  <si>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</si>
  <si>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</si>
  <si>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</si>
  <si>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</si>
  <si>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</si>
  <si>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</si>
  <si>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</si>
  <si>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</si>
  <si>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</si>
  <si>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</si>
  <si>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</si>
  <si>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</si>
  <si>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</si>
  <si>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</si>
  <si>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</si>
  <si>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</si>
  <si>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</si>
  <si>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</si>
  <si>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</si>
  <si>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</si>
  <si>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</si>
  <si>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</si>
  <si>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</si>
  <si>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</si>
  <si>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</si>
  <si>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</si>
  <si>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</si>
  <si>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</si>
  <si>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</si>
  <si>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</si>
  <si>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</si>
  <si>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</si>
  <si>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</si>
  <si>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</si>
  <si>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</si>
  <si>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</si>
  <si>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</si>
  <si>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</si>
  <si>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</si>
  <si>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</si>
  <si>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</si>
  <si>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Del ejercicio terminado de Junio   2024</t>
  </si>
  <si>
    <t>Del ejercicio terminado junio  2024</t>
  </si>
  <si>
    <t>Del Ejercicio terminado Junio  2024</t>
  </si>
  <si>
    <t>Del Ejercicio terminado Junio    2024</t>
  </si>
  <si>
    <t>Del Ejercicio terminado  Junio     2024</t>
  </si>
  <si>
    <t>Del Ejercicio terminado Junio     2024</t>
  </si>
  <si>
    <t>Del Ejercicio terminado  Junio 2024</t>
  </si>
  <si>
    <t>Del Ejercicio terminado  Junio    2024</t>
  </si>
  <si>
    <t>Activos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</si>
</sst>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7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37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opLeftCell="A10" workbookViewId="0">
      <selection activeCell="A23" sqref="A23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360" t="s">
        <v>1</v>
      </c>
      <c r="B2" s="360"/>
      <c r="C2" s="360"/>
      <c r="D2" s="360"/>
      <c r="E2" s="360"/>
      <c r="F2" s="360"/>
    </row>
    <row r="3" spans="1:7" ht="15.75">
      <c r="A3" s="360" t="s">
        <v>459</v>
      </c>
      <c r="B3" s="360"/>
      <c r="C3" s="360"/>
      <c r="D3" s="360"/>
      <c r="E3" s="360"/>
      <c r="F3" s="360"/>
    </row>
    <row r="4" spans="1:7" ht="15.75">
      <c r="A4" s="360" t="s">
        <v>2</v>
      </c>
      <c r="B4" s="360"/>
      <c r="C4" s="360"/>
      <c r="D4" s="360"/>
      <c r="E4" s="360"/>
      <c r="F4" s="360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B1" workbookViewId="0">
      <selection activeCell="B6" sqref="B6:H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360" t="s">
        <v>0</v>
      </c>
      <c r="D3" s="360"/>
      <c r="E3" s="360"/>
      <c r="F3" s="360"/>
      <c r="G3" s="360"/>
      <c r="H3" s="360"/>
    </row>
    <row r="4" spans="1:10" ht="15.75">
      <c r="A4" s="135"/>
      <c r="B4" s="360" t="s">
        <v>153</v>
      </c>
      <c r="C4" s="360"/>
      <c r="D4" s="360"/>
      <c r="E4" s="360"/>
      <c r="F4" s="360"/>
      <c r="G4" s="360"/>
      <c r="H4" s="360"/>
    </row>
    <row r="5" spans="1:10" ht="15.75">
      <c r="A5" s="135"/>
      <c r="B5" s="360" t="s">
        <v>461</v>
      </c>
      <c r="C5" s="360"/>
      <c r="D5" s="360"/>
      <c r="E5" s="360"/>
      <c r="F5" s="360"/>
      <c r="G5" s="360"/>
      <c r="H5" s="360"/>
    </row>
    <row r="6" spans="1:10" ht="15.75">
      <c r="A6" s="135"/>
      <c r="B6" s="360" t="s">
        <v>2</v>
      </c>
      <c r="C6" s="360"/>
      <c r="D6" s="360"/>
      <c r="E6" s="360"/>
      <c r="F6" s="360"/>
      <c r="G6" s="360"/>
      <c r="H6" s="360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13119541.25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13119541.25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4234443.08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7131626.5899999989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1108779.56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2656614.3699999996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25223.58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15156687.179999998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-2037145.9299999978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362"/>
      <c r="H37" s="362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362"/>
      <c r="H40" s="362"/>
    </row>
    <row r="41" spans="1:10">
      <c r="H41" s="77"/>
    </row>
    <row r="42" spans="1:10">
      <c r="D42" s="154"/>
      <c r="E42" s="363"/>
      <c r="F42" s="363"/>
      <c r="G42" s="363"/>
      <c r="H42" s="363"/>
    </row>
    <row r="43" spans="1:10">
      <c r="D43" s="199"/>
      <c r="E43" s="153"/>
      <c r="H43" s="77"/>
    </row>
    <row r="44" spans="1:10">
      <c r="D44" s="362" t="s">
        <v>152</v>
      </c>
      <c r="E44" s="362"/>
    </row>
    <row r="45" spans="1:10">
      <c r="E45" s="77"/>
    </row>
    <row r="46" spans="1:10">
      <c r="D46" s="199"/>
      <c r="E46" s="153"/>
    </row>
    <row r="47" spans="1:10">
      <c r="D47" s="362" t="s">
        <v>413</v>
      </c>
      <c r="E47" s="362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F39" sqref="F39:K40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364" t="s">
        <v>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283"/>
      <c r="M2" s="127"/>
    </row>
    <row r="3" spans="1:16" s="118" customFormat="1">
      <c r="A3" s="365" t="s">
        <v>189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283"/>
      <c r="M3" s="127"/>
    </row>
    <row r="4" spans="1:16" s="118" customFormat="1">
      <c r="A4" s="364" t="s">
        <v>461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283"/>
      <c r="M4" s="127"/>
    </row>
    <row r="5" spans="1:16" s="118" customFormat="1">
      <c r="A5" s="364" t="s">
        <v>449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468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26592265.609999996</v>
      </c>
      <c r="D9" s="249"/>
      <c r="E9" s="251">
        <f>F24+F25+F27+F29+F31+F28+F32+F30</f>
        <v>10655510.890000001</v>
      </c>
      <c r="F9" s="359">
        <v>1285091.3799999999</v>
      </c>
      <c r="G9" s="253"/>
      <c r="H9" s="253"/>
      <c r="I9" s="252"/>
      <c r="J9" s="249"/>
      <c r="K9" s="254">
        <f>+C9+E9+F9</f>
        <v>38532867.880000003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4174281.24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29094309.149999995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42707149.120000005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20172657.990000002</v>
      </c>
      <c r="D14" s="249"/>
      <c r="E14" s="261"/>
      <c r="F14" s="252"/>
      <c r="G14" s="253"/>
      <c r="H14" s="253"/>
      <c r="I14" s="252"/>
      <c r="J14" s="252"/>
      <c r="K14" s="254">
        <f>+C14+E14+G14</f>
        <v>20172657.990000002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22674697.530000001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22674697.530000001</v>
      </c>
      <c r="L16" s="283"/>
      <c r="M16" s="129"/>
      <c r="N16" s="132"/>
    </row>
    <row r="17" spans="1:14" s="118" customFormat="1" ht="12" thickBot="1">
      <c r="A17" s="366" t="s">
        <v>200</v>
      </c>
      <c r="B17" s="366"/>
      <c r="C17" s="263">
        <f>+C11-C16</f>
        <v>6419611.6199999936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20032451.590000004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18747360.209999997</v>
      </c>
    </row>
    <row r="20" spans="1:14">
      <c r="E20" s="122"/>
    </row>
    <row r="21" spans="1:14">
      <c r="E21" s="122"/>
      <c r="K21" s="126">
        <f>K17-K19</f>
        <v>1285091.3800000064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1600707.7+71530</f>
        <v>1672237.7</v>
      </c>
      <c r="G23" s="125">
        <v>2502039.54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>
        <v>736559.9</v>
      </c>
      <c r="F24" s="177">
        <v>89750</v>
      </c>
      <c r="G24" s="125">
        <v>388934.17</v>
      </c>
      <c r="H24" s="125"/>
      <c r="I24" s="181">
        <f>E24-G24</f>
        <v>347625.73000000004</v>
      </c>
      <c r="K24" s="182">
        <f t="shared" ref="K24:K32" si="0">E24+F24-G24</f>
        <v>437375.73000000004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25855705.709999997</v>
      </c>
      <c r="F27" s="125">
        <f>4013179.8+304126.68</f>
        <v>4317306.4799999995</v>
      </c>
      <c r="G27" s="125">
        <v>19783723.82</v>
      </c>
      <c r="H27" s="125"/>
      <c r="I27" s="181">
        <f>E27-G27</f>
        <v>6071981.8899999969</v>
      </c>
      <c r="K27" s="122">
        <f t="shared" si="0"/>
        <v>10389288.369999997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615045.73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29094309.149999999</v>
      </c>
      <c r="F33" s="122">
        <f>SUM(F23:F32)</f>
        <v>12327748.59</v>
      </c>
      <c r="G33" s="122">
        <f>SUM(G23:G32)</f>
        <v>22674697.530000001</v>
      </c>
      <c r="I33" s="126">
        <f>SUM(I23:I32)</f>
        <v>6419611.6199999973</v>
      </c>
      <c r="K33" s="122">
        <f>SUM(K23:K32)</f>
        <v>18747360.209999997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/>
      <c r="J39" s="126"/>
      <c r="K39" s="126"/>
      <c r="L39" s="126">
        <f>SUM(I39+K39)</f>
        <v>0</v>
      </c>
    </row>
    <row r="40" spans="2:12">
      <c r="E40" s="191"/>
      <c r="I40" s="126"/>
      <c r="J40" s="126"/>
      <c r="K40" s="126"/>
      <c r="L40" s="126">
        <f t="shared" ref="L40:L52" si="2">SUM(I40+K40)</f>
        <v>0</v>
      </c>
    </row>
    <row r="41" spans="2:12">
      <c r="E41" s="122"/>
      <c r="I41" s="126"/>
      <c r="J41" s="126"/>
      <c r="K41" s="126"/>
      <c r="L41" s="126">
        <f t="shared" si="2"/>
        <v>0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0</v>
      </c>
      <c r="J53" s="126"/>
      <c r="K53" s="126"/>
      <c r="L53" s="126">
        <f>SUM(L39:L52)</f>
        <v>0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1:15" ht="15.75">
      <c r="B3" s="367" t="str">
        <f>+[2]ESF!C2</f>
        <v>Entidad Modelo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214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A5" s="367" t="s">
        <v>405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5" ht="15.75">
      <c r="B6" s="367" t="s">
        <v>2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topLeftCell="A13" workbookViewId="0">
      <selection activeCell="H48" sqref="H4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67" t="str">
        <f>+[2]ESF!C2</f>
        <v>Entidad Modelo</v>
      </c>
      <c r="D2" s="367"/>
      <c r="E2" s="367"/>
      <c r="F2" s="367"/>
      <c r="G2" s="367"/>
      <c r="H2" s="367"/>
    </row>
    <row r="3" spans="2:16" ht="15.75">
      <c r="C3" s="367" t="s">
        <v>228</v>
      </c>
      <c r="D3" s="367"/>
      <c r="E3" s="367"/>
      <c r="F3" s="367"/>
      <c r="G3" s="367"/>
      <c r="H3" s="367"/>
    </row>
    <row r="4" spans="2:16" ht="15.75">
      <c r="B4" s="360" t="s">
        <v>410</v>
      </c>
      <c r="C4" s="360"/>
      <c r="D4" s="360"/>
      <c r="E4" s="360"/>
      <c r="F4" s="360"/>
      <c r="G4" s="360"/>
      <c r="H4" s="360"/>
      <c r="I4" s="360"/>
      <c r="J4" s="107"/>
      <c r="K4" s="107"/>
      <c r="L4" s="107"/>
      <c r="M4" s="107"/>
      <c r="N4" s="107"/>
      <c r="O4" s="107"/>
      <c r="P4" s="107"/>
    </row>
    <row r="5" spans="2:16" ht="15.75">
      <c r="C5" s="367" t="s">
        <v>2</v>
      </c>
      <c r="D5" s="367"/>
      <c r="E5" s="367"/>
      <c r="F5" s="367"/>
      <c r="G5" s="367"/>
      <c r="H5" s="367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C18" sqref="C18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60" t="s">
        <v>0</v>
      </c>
      <c r="C1" s="360"/>
      <c r="D1" s="39"/>
      <c r="E1" s="39"/>
      <c r="F1" s="39"/>
      <c r="G1" s="39"/>
    </row>
    <row r="2" spans="1:12" ht="18.75">
      <c r="B2" s="368" t="s">
        <v>275</v>
      </c>
      <c r="C2" s="368"/>
      <c r="D2" s="40"/>
    </row>
    <row r="3" spans="1:12" ht="15.75">
      <c r="B3" s="360" t="s">
        <v>458</v>
      </c>
      <c r="C3" s="361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368" t="s">
        <v>2</v>
      </c>
      <c r="C4" s="368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1203.179999999993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15193264.040000007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5316.1400000015274</v>
      </c>
      <c r="D21" s="67"/>
    </row>
    <row r="22" spans="1:9" ht="15.75">
      <c r="A22" s="69"/>
      <c r="B22" s="65" t="s">
        <v>298</v>
      </c>
      <c r="C22" s="14">
        <f>SUM(C8:C21)</f>
        <v>15199783.360000007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15199783.360000007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60" t="s">
        <v>0</v>
      </c>
      <c r="B3" s="360"/>
    </row>
    <row r="4" spans="1:2" ht="18.75">
      <c r="A4" s="368" t="s">
        <v>309</v>
      </c>
      <c r="B4" s="368"/>
    </row>
    <row r="5" spans="1:2">
      <c r="A5" s="369" t="s">
        <v>459</v>
      </c>
      <c r="B5" s="369"/>
    </row>
    <row r="6" spans="1:2" ht="18.75">
      <c r="A6" s="368" t="s">
        <v>2</v>
      </c>
      <c r="B6" s="368"/>
    </row>
    <row r="8" spans="1:2">
      <c r="A8" s="54"/>
    </row>
    <row r="10" spans="1:2" ht="15" customHeight="1">
      <c r="A10" s="370" t="s">
        <v>310</v>
      </c>
      <c r="B10" s="373" t="s">
        <v>278</v>
      </c>
    </row>
    <row r="11" spans="1:2" ht="15" customHeight="1">
      <c r="A11" s="371"/>
      <c r="B11" s="374"/>
    </row>
    <row r="12" spans="1:2" ht="15.75" customHeight="1">
      <c r="A12" s="372"/>
      <c r="B12" s="375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60" t="s">
        <v>0</v>
      </c>
      <c r="B4" s="360"/>
    </row>
    <row r="5" spans="1:4" ht="18.75">
      <c r="A5" s="368" t="s">
        <v>317</v>
      </c>
      <c r="B5" s="368"/>
    </row>
    <row r="6" spans="1:4">
      <c r="A6" s="369" t="s">
        <v>462</v>
      </c>
      <c r="B6" s="369"/>
    </row>
    <row r="7" spans="1:4" ht="18.75">
      <c r="A7" s="368" t="s">
        <v>2</v>
      </c>
      <c r="B7" s="368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5912445.3300000001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5912445.3300000001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7" sqref="A7:B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60" t="s">
        <v>0</v>
      </c>
      <c r="B4" s="360"/>
    </row>
    <row r="5" spans="1:3" ht="18.75">
      <c r="A5" s="368" t="s">
        <v>323</v>
      </c>
      <c r="B5" s="368"/>
    </row>
    <row r="6" spans="1:3">
      <c r="A6" s="369" t="s">
        <v>463</v>
      </c>
      <c r="B6" s="369"/>
    </row>
    <row r="7" spans="1:3" ht="18.75">
      <c r="A7" s="368" t="s">
        <v>2</v>
      </c>
      <c r="B7" s="368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1003428.29</v>
      </c>
    </row>
    <row r="13" spans="1:3" ht="15" customHeight="1">
      <c r="A13" s="28" t="s">
        <v>325</v>
      </c>
      <c r="B13" s="34">
        <f>+B12</f>
        <v>1003428.29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3" sqref="C13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60" t="s">
        <v>0</v>
      </c>
      <c r="B3" s="360"/>
      <c r="C3" s="360"/>
      <c r="D3" s="360"/>
      <c r="E3" s="39"/>
    </row>
    <row r="4" spans="1:5" ht="18.75">
      <c r="A4" s="368" t="s">
        <v>326</v>
      </c>
      <c r="B4" s="368"/>
      <c r="C4" s="368"/>
      <c r="D4" s="368"/>
      <c r="E4" s="40"/>
    </row>
    <row r="5" spans="1:5" ht="18.75">
      <c r="A5" s="369" t="s">
        <v>464</v>
      </c>
      <c r="B5" s="376"/>
      <c r="C5" s="376"/>
      <c r="D5" s="376"/>
      <c r="E5" s="40"/>
    </row>
    <row r="6" spans="1:5" ht="18.75">
      <c r="B6" s="368" t="s">
        <v>2</v>
      </c>
      <c r="C6" s="368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625724.81000000006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4878945.4400000004</v>
      </c>
    </row>
    <row r="17" spans="2:3" ht="15.75">
      <c r="B17" s="186" t="s">
        <v>409</v>
      </c>
      <c r="C17" s="37">
        <v>795105.74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6299775.9900000002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60" t="s">
        <v>0</v>
      </c>
      <c r="B1" s="360"/>
    </row>
    <row r="2" spans="1:4" ht="18.75">
      <c r="A2" s="368" t="s">
        <v>336</v>
      </c>
      <c r="B2" s="368"/>
    </row>
    <row r="3" spans="1:4">
      <c r="A3" s="369" t="s">
        <v>465</v>
      </c>
      <c r="B3" s="376"/>
      <c r="C3" s="188"/>
      <c r="D3" s="188"/>
    </row>
    <row r="4" spans="1:4" ht="18.75">
      <c r="A4" s="368" t="s">
        <v>2</v>
      </c>
      <c r="B4" s="368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360" t="s">
        <v>1</v>
      </c>
      <c r="B2" s="360"/>
      <c r="C2" s="360"/>
      <c r="D2" s="360"/>
      <c r="E2" s="360"/>
      <c r="F2" s="360"/>
    </row>
    <row r="3" spans="1:7" ht="15.75" customHeight="1">
      <c r="A3" s="360" t="s">
        <v>458</v>
      </c>
      <c r="B3" s="360"/>
      <c r="C3" s="360"/>
      <c r="D3" s="360"/>
      <c r="E3" s="360"/>
      <c r="F3" s="360"/>
    </row>
    <row r="4" spans="1:7" ht="15.75" customHeight="1">
      <c r="A4" s="360" t="s">
        <v>2</v>
      </c>
      <c r="B4" s="360"/>
      <c r="C4" s="360"/>
      <c r="D4" s="360"/>
      <c r="E4" s="360"/>
      <c r="F4" s="360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workbookViewId="0">
      <selection activeCell="A13" sqref="A13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60" t="s">
        <v>0</v>
      </c>
      <c r="B1" s="360"/>
    </row>
    <row r="2" spans="1:2" ht="18.75">
      <c r="A2" s="368" t="s">
        <v>344</v>
      </c>
      <c r="B2" s="368"/>
    </row>
    <row r="3" spans="1:2">
      <c r="A3" s="369" t="s">
        <v>463</v>
      </c>
      <c r="B3" s="369"/>
    </row>
    <row r="4" spans="1:2" ht="18.75">
      <c r="A4" s="368" t="s">
        <v>2</v>
      </c>
      <c r="B4" s="368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70" t="s">
        <v>310</v>
      </c>
      <c r="B8" s="373" t="s">
        <v>278</v>
      </c>
    </row>
    <row r="9" spans="1:2">
      <c r="A9" s="371"/>
      <c r="B9" s="374"/>
    </row>
    <row r="10" spans="1:2">
      <c r="A10" s="372"/>
      <c r="B10" s="375"/>
    </row>
    <row r="11" spans="1:2" ht="15.75">
      <c r="A11" s="30" t="s">
        <v>345</v>
      </c>
      <c r="B11" s="31">
        <v>1672746.83</v>
      </c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1672746.83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60" t="s">
        <v>0</v>
      </c>
      <c r="B1" s="360"/>
    </row>
    <row r="2" spans="1:2" ht="18.75">
      <c r="A2" s="368" t="s">
        <v>347</v>
      </c>
      <c r="B2" s="368"/>
    </row>
    <row r="3" spans="1:2">
      <c r="A3" s="369" t="s">
        <v>466</v>
      </c>
      <c r="B3" s="376"/>
    </row>
    <row r="4" spans="1:2" ht="18.75">
      <c r="A4" s="368" t="s">
        <v>2</v>
      </c>
      <c r="B4" s="368"/>
    </row>
    <row r="5" spans="1:2" ht="15.75">
      <c r="A5" s="22"/>
      <c r="B5" s="23"/>
    </row>
    <row r="6" spans="1:2" ht="15.75">
      <c r="A6" s="22"/>
      <c r="B6" s="23"/>
    </row>
    <row r="7" spans="1:2">
      <c r="A7" s="370" t="s">
        <v>310</v>
      </c>
      <c r="B7" s="373" t="s">
        <v>278</v>
      </c>
    </row>
    <row r="8" spans="1:2">
      <c r="A8" s="371"/>
      <c r="B8" s="374"/>
    </row>
    <row r="9" spans="1:2">
      <c r="A9" s="372"/>
      <c r="B9" s="375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60" t="s">
        <v>0</v>
      </c>
      <c r="B2" s="360"/>
    </row>
    <row r="3" spans="1:4" ht="18.75">
      <c r="A3" s="368" t="s">
        <v>349</v>
      </c>
      <c r="B3" s="368"/>
    </row>
    <row r="4" spans="1:4">
      <c r="A4" s="369" t="s">
        <v>463</v>
      </c>
      <c r="B4" s="376"/>
    </row>
    <row r="5" spans="1:4" ht="18.75">
      <c r="A5" s="368" t="s">
        <v>2</v>
      </c>
      <c r="B5" s="368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13119541.25</v>
      </c>
    </row>
    <row r="10" spans="1:4" ht="15.75">
      <c r="A10" s="2" t="s">
        <v>351</v>
      </c>
      <c r="B10" s="14">
        <f>SUM(B9)</f>
        <v>13119541.25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13119541.25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40" workbookViewId="0">
      <selection activeCell="C28" sqref="C28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60" t="s">
        <v>0</v>
      </c>
      <c r="C2" s="360"/>
    </row>
    <row r="3" spans="1:3" ht="15.75">
      <c r="B3" s="377" t="s">
        <v>355</v>
      </c>
      <c r="C3" s="377"/>
    </row>
    <row r="4" spans="1:3">
      <c r="A4" s="369" t="s">
        <v>467</v>
      </c>
      <c r="B4" s="376"/>
      <c r="C4" s="376"/>
    </row>
    <row r="5" spans="1:3" ht="15" customHeight="1">
      <c r="B5" s="377" t="s">
        <v>2</v>
      </c>
      <c r="C5" s="377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1607978.57</v>
      </c>
    </row>
    <row r="11" spans="1:3" ht="15" customHeight="1">
      <c r="B11" s="6" t="s">
        <v>360</v>
      </c>
      <c r="C11" s="7">
        <v>756147.3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12400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763280.88</v>
      </c>
    </row>
    <row r="16" spans="1:3" ht="15.75">
      <c r="B16" s="6" t="s">
        <v>362</v>
      </c>
      <c r="C16" s="7">
        <f>160288.62+27091.02+160062.85</f>
        <v>347442.49</v>
      </c>
    </row>
    <row r="17" spans="2:3" ht="15.75">
      <c r="B17" s="6" t="s">
        <v>363</v>
      </c>
      <c r="C17" s="7">
        <v>132443.84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>
        <v>2837.9</v>
      </c>
    </row>
    <row r="22" spans="2:3" ht="15.75">
      <c r="B22" s="6" t="s">
        <v>367</v>
      </c>
      <c r="C22" s="7"/>
    </row>
    <row r="23" spans="2:3" ht="15.75">
      <c r="B23" s="6" t="s">
        <v>368</v>
      </c>
      <c r="C23" s="7">
        <v>77886.259999999995</v>
      </c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627150</v>
      </c>
    </row>
    <row r="26" spans="2:3" ht="15.75">
      <c r="B26" s="6" t="s">
        <v>56</v>
      </c>
      <c r="C26" s="7">
        <v>25266.66</v>
      </c>
    </row>
    <row r="27" spans="2:3" ht="15.75">
      <c r="B27" s="6" t="s">
        <v>39</v>
      </c>
      <c r="C27" s="7">
        <v>2538223.5499999998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1108779.56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137811.79999999999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2540069.9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4453744.8899999997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25223.58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15156687.179999998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360" t="s">
        <v>1</v>
      </c>
      <c r="B3" s="360"/>
      <c r="C3" s="360"/>
      <c r="D3" s="360"/>
      <c r="E3" s="360"/>
      <c r="F3" s="360"/>
    </row>
    <row r="4" spans="1:7" ht="15" customHeight="1">
      <c r="A4" s="360" t="s">
        <v>457</v>
      </c>
      <c r="B4" s="360"/>
      <c r="C4" s="360"/>
      <c r="D4" s="360"/>
      <c r="E4" s="360"/>
      <c r="F4" s="360"/>
    </row>
    <row r="5" spans="1:7" ht="15" customHeight="1">
      <c r="A5" s="360" t="s">
        <v>2</v>
      </c>
      <c r="B5" s="360"/>
      <c r="C5" s="360"/>
      <c r="D5" s="360"/>
      <c r="E5" s="360"/>
      <c r="F5" s="360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360" t="s">
        <v>1</v>
      </c>
      <c r="B3" s="360"/>
      <c r="C3" s="360"/>
      <c r="D3" s="360"/>
      <c r="E3" s="360"/>
      <c r="F3" s="360"/>
    </row>
    <row r="4" spans="1:8" ht="14.25" customHeight="1">
      <c r="A4" s="360" t="s">
        <v>453</v>
      </c>
      <c r="B4" s="360"/>
      <c r="C4" s="360"/>
      <c r="D4" s="360"/>
      <c r="E4" s="360"/>
      <c r="F4" s="360"/>
    </row>
    <row r="5" spans="1:8" ht="18" customHeight="1">
      <c r="A5" s="360" t="s">
        <v>2</v>
      </c>
      <c r="B5" s="360"/>
      <c r="C5" s="360"/>
      <c r="D5" s="360"/>
      <c r="E5" s="360"/>
      <c r="F5" s="360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360" t="s">
        <v>1</v>
      </c>
      <c r="B3" s="360"/>
      <c r="C3" s="360"/>
      <c r="D3" s="360"/>
      <c r="E3" s="360"/>
      <c r="F3" s="360"/>
    </row>
    <row r="4" spans="1:7" ht="18" customHeight="1">
      <c r="A4" s="360" t="s">
        <v>450</v>
      </c>
      <c r="B4" s="360"/>
      <c r="C4" s="360"/>
      <c r="D4" s="360"/>
      <c r="E4" s="360"/>
      <c r="F4" s="360"/>
    </row>
    <row r="5" spans="1:7" ht="15.75">
      <c r="A5" s="360" t="s">
        <v>2</v>
      </c>
      <c r="B5" s="360"/>
      <c r="C5" s="360"/>
      <c r="D5" s="360"/>
      <c r="E5" s="360"/>
      <c r="F5" s="360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360" t="s">
        <v>1</v>
      </c>
      <c r="B3" s="360"/>
      <c r="C3" s="360"/>
      <c r="D3" s="360"/>
      <c r="E3" s="360"/>
      <c r="F3" s="360"/>
    </row>
    <row r="4" spans="1:7" ht="13.5" customHeight="1">
      <c r="A4" s="360" t="s">
        <v>444</v>
      </c>
      <c r="B4" s="360"/>
      <c r="C4" s="360"/>
      <c r="D4" s="360"/>
      <c r="E4" s="360"/>
      <c r="F4" s="360"/>
    </row>
    <row r="5" spans="1:7" ht="18" customHeight="1">
      <c r="A5" s="360" t="s">
        <v>2</v>
      </c>
      <c r="B5" s="360"/>
      <c r="C5" s="360"/>
      <c r="D5" s="360"/>
      <c r="E5" s="360"/>
      <c r="F5" s="360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360" t="s">
        <v>1</v>
      </c>
      <c r="B3" s="360"/>
      <c r="C3" s="360"/>
      <c r="D3" s="360"/>
      <c r="E3" s="360"/>
      <c r="F3" s="360"/>
    </row>
    <row r="4" spans="1:7" ht="15.75" customHeight="1">
      <c r="A4" s="360" t="s">
        <v>443</v>
      </c>
      <c r="B4" s="360"/>
      <c r="C4" s="360"/>
      <c r="D4" s="360"/>
      <c r="E4" s="360"/>
      <c r="F4" s="360"/>
    </row>
    <row r="5" spans="1:7" ht="18" customHeight="1">
      <c r="A5" s="360" t="s">
        <v>2</v>
      </c>
      <c r="B5" s="360"/>
      <c r="C5" s="360"/>
      <c r="D5" s="360"/>
      <c r="E5" s="360"/>
      <c r="F5" s="360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360" t="s">
        <v>1</v>
      </c>
      <c r="B3" s="360"/>
      <c r="C3" s="360"/>
      <c r="D3" s="360"/>
      <c r="E3" s="360"/>
      <c r="F3" s="360"/>
    </row>
    <row r="4" spans="1:7" ht="15" customHeight="1">
      <c r="A4" s="361" t="s">
        <v>415</v>
      </c>
      <c r="B4" s="360"/>
      <c r="C4" s="360"/>
      <c r="D4" s="360"/>
      <c r="E4" s="360"/>
      <c r="F4" s="360"/>
    </row>
    <row r="5" spans="1:7" ht="18" customHeight="1">
      <c r="A5" s="360" t="s">
        <v>2</v>
      </c>
      <c r="B5" s="360"/>
      <c r="C5" s="360"/>
      <c r="D5" s="360"/>
      <c r="E5" s="360"/>
      <c r="F5" s="360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362" t="s">
        <v>152</v>
      </c>
      <c r="F40" s="362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362" t="s">
        <v>413</v>
      </c>
      <c r="F46" s="362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1" workbookViewId="0">
      <selection activeCell="E9" sqref="E9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60" t="s">
        <v>0</v>
      </c>
      <c r="D2" s="360"/>
      <c r="E2" s="360"/>
      <c r="F2" s="360"/>
      <c r="G2" s="360"/>
      <c r="H2" s="39"/>
    </row>
    <row r="3" spans="1:10" ht="15.75">
      <c r="C3" s="360" t="s">
        <v>66</v>
      </c>
      <c r="D3" s="360"/>
      <c r="E3" s="360"/>
      <c r="F3" s="360"/>
      <c r="G3" s="360"/>
      <c r="H3" s="39"/>
    </row>
    <row r="4" spans="1:10" ht="15.75">
      <c r="C4" s="360" t="s">
        <v>460</v>
      </c>
      <c r="D4" s="360"/>
      <c r="E4" s="360"/>
      <c r="F4" s="360"/>
      <c r="G4" s="360"/>
      <c r="H4" s="39"/>
      <c r="I4" s="39"/>
      <c r="J4" s="39"/>
    </row>
    <row r="5" spans="1:10" ht="15.75">
      <c r="C5" s="360" t="s">
        <v>2</v>
      </c>
      <c r="D5" s="360"/>
      <c r="E5" s="360"/>
      <c r="F5" s="360"/>
      <c r="G5" s="360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15199783.360000009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5912445.3300000001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21112228.730000012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20032451.589999996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20032451.589999996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41144680.320000008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1672746.83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625724.81000000006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795105.74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4878945.4400000004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7972522.8200000003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7972522.8200000003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35209303.390000001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-2037145.9299999978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33172157.460000001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41144680.280000001</v>
      </c>
      <c r="F61" s="149">
        <f>+F51+F59</f>
        <v>0</v>
      </c>
      <c r="G61" s="110"/>
      <c r="H61" s="237">
        <f>E28-E61</f>
        <v>4.0000006556510925E-2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362" t="s">
        <v>152</v>
      </c>
      <c r="H66" s="362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362" t="s">
        <v>413</v>
      </c>
      <c r="H72" s="362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17</vt:i4>
      </vt:variant>
    </vt:vector>
  </HeadingPairs>
  <TitlesOfParts>
    <vt:vector size="40" baseType="lpstr"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Efectivo!Área_de_impresión</vt:lpstr>
      <vt:lpstr>'ESF SNS'!Área_de_impresión</vt:lpstr>
      <vt:lpstr>'Balanza Abril 2024'!Títulos_a_imprimir</vt:lpstr>
      <vt:lpstr>'Balanza ENERO 2023'!Títulos_a_imprimir</vt:lpstr>
      <vt:lpstr>'Balanza Enero 2024'!Títulos_a_imprimir</vt:lpstr>
      <vt:lpstr>'Balanza Febrero 2024'!Títulos_a_imprimir</vt:lpstr>
      <vt:lpstr>'Balanza Marzo 2024'!Títulos_a_imprimir</vt:lpstr>
      <vt:lpstr>'Balanza MAYO 2023'!Títulos_a_imprimir</vt:lpstr>
      <vt:lpstr>'Balanza Mayo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2024-07-23T18:27:19Z</cp:lastPrinted>
  <dcterms:created xsi:type="dcterms:W3CDTF">2018-05-02T13:48:00Z</dcterms:created>
  <dcterms:modified xsi:type="dcterms:W3CDTF">2024-07-23T18:28:16Z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