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\Downloads\"/>
    </mc:Choice>
  </mc:AlternateContent>
  <xr:revisionPtr revIDLastSave="0" documentId="8_{2C5D04F3-53F2-4D66-ADDD-D4E1194D6150}" xr6:coauthVersionLast="47" xr6:coauthVersionMax="47" xr10:uidLastSave="{00000000-0000-0000-0000-000000000000}"/>
  <bookViews>
    <workbookView xWindow="-108" yWindow="-108" windowWidth="23256" windowHeight="12456" xr2:uid="{13A04637-EEF7-46D5-AC4B-45814FBFD1DB}"/>
  </bookViews>
  <sheets>
    <sheet name="Febrer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71" i="1" l="1"/>
  <c r="J371" i="1"/>
  <c r="G371" i="1"/>
  <c r="M370" i="1"/>
  <c r="I370" i="1"/>
  <c r="H370" i="1"/>
  <c r="M369" i="1"/>
  <c r="I369" i="1"/>
  <c r="H369" i="1"/>
  <c r="M368" i="1"/>
  <c r="I368" i="1"/>
  <c r="H368" i="1"/>
  <c r="M367" i="1"/>
  <c r="I367" i="1"/>
  <c r="H367" i="1"/>
  <c r="M366" i="1"/>
  <c r="I366" i="1"/>
  <c r="H366" i="1"/>
  <c r="M365" i="1"/>
  <c r="I365" i="1"/>
  <c r="H365" i="1"/>
  <c r="M364" i="1"/>
  <c r="I364" i="1"/>
  <c r="H364" i="1"/>
  <c r="M363" i="1"/>
  <c r="I363" i="1"/>
  <c r="H363" i="1"/>
  <c r="M362" i="1"/>
  <c r="I362" i="1"/>
  <c r="H362" i="1"/>
  <c r="M361" i="1"/>
  <c r="I361" i="1"/>
  <c r="H361" i="1"/>
  <c r="M360" i="1"/>
  <c r="I360" i="1"/>
  <c r="H360" i="1"/>
  <c r="I358" i="1"/>
  <c r="H358" i="1"/>
  <c r="M358" i="1" s="1"/>
  <c r="M354" i="1"/>
  <c r="I354" i="1"/>
  <c r="I371" i="1" s="1"/>
  <c r="H354" i="1"/>
  <c r="H371" i="1" s="1"/>
  <c r="A341" i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L321" i="1"/>
  <c r="K321" i="1"/>
  <c r="G321" i="1"/>
  <c r="I320" i="1"/>
  <c r="M320" i="1" s="1"/>
  <c r="H320" i="1"/>
  <c r="I319" i="1"/>
  <c r="M319" i="1" s="1"/>
  <c r="H319" i="1"/>
  <c r="I318" i="1"/>
  <c r="M318" i="1" s="1"/>
  <c r="H318" i="1"/>
  <c r="I317" i="1"/>
  <c r="M317" i="1" s="1"/>
  <c r="H317" i="1"/>
  <c r="I316" i="1"/>
  <c r="M316" i="1" s="1"/>
  <c r="H316" i="1"/>
  <c r="I315" i="1"/>
  <c r="M315" i="1" s="1"/>
  <c r="H315" i="1"/>
  <c r="I314" i="1"/>
  <c r="M314" i="1" s="1"/>
  <c r="H314" i="1"/>
  <c r="I313" i="1"/>
  <c r="M313" i="1" s="1"/>
  <c r="H313" i="1"/>
  <c r="I312" i="1"/>
  <c r="M312" i="1" s="1"/>
  <c r="H312" i="1"/>
  <c r="I311" i="1"/>
  <c r="M311" i="1" s="1"/>
  <c r="H311" i="1"/>
  <c r="I310" i="1"/>
  <c r="M310" i="1" s="1"/>
  <c r="H310" i="1"/>
  <c r="I309" i="1"/>
  <c r="M309" i="1" s="1"/>
  <c r="H309" i="1"/>
  <c r="I308" i="1"/>
  <c r="M308" i="1" s="1"/>
  <c r="H308" i="1"/>
  <c r="I307" i="1"/>
  <c r="M307" i="1" s="1"/>
  <c r="H307" i="1"/>
  <c r="I306" i="1"/>
  <c r="M306" i="1" s="1"/>
  <c r="H306" i="1"/>
  <c r="I305" i="1"/>
  <c r="M305" i="1" s="1"/>
  <c r="H305" i="1"/>
  <c r="I304" i="1"/>
  <c r="M304" i="1" s="1"/>
  <c r="H304" i="1"/>
  <c r="I303" i="1"/>
  <c r="M303" i="1" s="1"/>
  <c r="H303" i="1"/>
  <c r="I302" i="1"/>
  <c r="M302" i="1" s="1"/>
  <c r="H302" i="1"/>
  <c r="M301" i="1"/>
  <c r="I300" i="1"/>
  <c r="H300" i="1"/>
  <c r="M300" i="1" s="1"/>
  <c r="I299" i="1"/>
  <c r="H299" i="1"/>
  <c r="M299" i="1" s="1"/>
  <c r="I298" i="1"/>
  <c r="H298" i="1"/>
  <c r="M298" i="1" s="1"/>
  <c r="I297" i="1"/>
  <c r="H297" i="1"/>
  <c r="M297" i="1" s="1"/>
  <c r="I296" i="1"/>
  <c r="H296" i="1"/>
  <c r="M296" i="1" s="1"/>
  <c r="I295" i="1"/>
  <c r="H295" i="1"/>
  <c r="M295" i="1" s="1"/>
  <c r="I294" i="1"/>
  <c r="H294" i="1"/>
  <c r="M294" i="1" s="1"/>
  <c r="I293" i="1"/>
  <c r="H293" i="1"/>
  <c r="M293" i="1" s="1"/>
  <c r="I292" i="1"/>
  <c r="H292" i="1"/>
  <c r="M292" i="1" s="1"/>
  <c r="I285" i="1"/>
  <c r="M285" i="1" s="1"/>
  <c r="H285" i="1"/>
  <c r="I284" i="1"/>
  <c r="M284" i="1" s="1"/>
  <c r="H284" i="1"/>
  <c r="M282" i="1"/>
  <c r="I278" i="1"/>
  <c r="H278" i="1"/>
  <c r="M278" i="1" s="1"/>
  <c r="I276" i="1"/>
  <c r="H276" i="1"/>
  <c r="A271" i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L229" i="1"/>
  <c r="G229" i="1"/>
  <c r="M228" i="1"/>
  <c r="I228" i="1"/>
  <c r="H228" i="1"/>
  <c r="M227" i="1"/>
  <c r="I227" i="1"/>
  <c r="H227" i="1"/>
  <c r="M226" i="1"/>
  <c r="I226" i="1"/>
  <c r="H226" i="1"/>
  <c r="M225" i="1"/>
  <c r="I225" i="1"/>
  <c r="H225" i="1"/>
  <c r="M224" i="1"/>
  <c r="I224" i="1"/>
  <c r="H224" i="1"/>
  <c r="M223" i="1"/>
  <c r="I223" i="1"/>
  <c r="H223" i="1"/>
  <c r="M222" i="1"/>
  <c r="I222" i="1"/>
  <c r="H222" i="1"/>
  <c r="M221" i="1"/>
  <c r="I221" i="1"/>
  <c r="H221" i="1"/>
  <c r="M220" i="1"/>
  <c r="I220" i="1"/>
  <c r="H220" i="1"/>
  <c r="M219" i="1"/>
  <c r="I219" i="1"/>
  <c r="H219" i="1"/>
  <c r="M218" i="1"/>
  <c r="I218" i="1"/>
  <c r="H218" i="1"/>
  <c r="M217" i="1"/>
  <c r="I217" i="1"/>
  <c r="H217" i="1"/>
  <c r="M216" i="1"/>
  <c r="I216" i="1"/>
  <c r="H216" i="1"/>
  <c r="M215" i="1"/>
  <c r="I215" i="1"/>
  <c r="H215" i="1"/>
  <c r="M214" i="1"/>
  <c r="I214" i="1"/>
  <c r="I229" i="1" s="1"/>
  <c r="H214" i="1"/>
  <c r="H229" i="1" s="1"/>
  <c r="A205" i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L163" i="1"/>
  <c r="H163" i="1"/>
  <c r="G163" i="1"/>
  <c r="I162" i="1"/>
  <c r="H162" i="1"/>
  <c r="M162" i="1" s="1"/>
  <c r="I161" i="1"/>
  <c r="H161" i="1"/>
  <c r="M161" i="1" s="1"/>
  <c r="I160" i="1"/>
  <c r="H160" i="1"/>
  <c r="M160" i="1" s="1"/>
  <c r="I159" i="1"/>
  <c r="H159" i="1"/>
  <c r="M159" i="1" s="1"/>
  <c r="I158" i="1"/>
  <c r="H158" i="1"/>
  <c r="M158" i="1" s="1"/>
  <c r="I157" i="1"/>
  <c r="H157" i="1"/>
  <c r="M157" i="1" s="1"/>
  <c r="I156" i="1"/>
  <c r="H156" i="1"/>
  <c r="M156" i="1" s="1"/>
  <c r="I155" i="1"/>
  <c r="H155" i="1"/>
  <c r="M155" i="1" s="1"/>
  <c r="I146" i="1"/>
  <c r="H146" i="1"/>
  <c r="M146" i="1" s="1"/>
  <c r="I145" i="1"/>
  <c r="H145" i="1"/>
  <c r="M145" i="1" s="1"/>
  <c r="I144" i="1"/>
  <c r="H144" i="1"/>
  <c r="M144" i="1" s="1"/>
  <c r="I143" i="1"/>
  <c r="H143" i="1"/>
  <c r="M143" i="1" s="1"/>
  <c r="A140" i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I138" i="1"/>
  <c r="H138" i="1"/>
  <c r="M138" i="1" s="1"/>
  <c r="A135" i="1"/>
  <c r="A136" i="1" s="1"/>
  <c r="A137" i="1" s="1"/>
  <c r="A138" i="1" s="1"/>
  <c r="A139" i="1" s="1"/>
  <c r="I134" i="1"/>
  <c r="I163" i="1" s="1"/>
  <c r="H134" i="1"/>
  <c r="L121" i="1"/>
  <c r="K121" i="1"/>
  <c r="J121" i="1"/>
  <c r="G121" i="1"/>
  <c r="I120" i="1"/>
  <c r="M120" i="1" s="1"/>
  <c r="H120" i="1"/>
  <c r="I119" i="1"/>
  <c r="M119" i="1" s="1"/>
  <c r="H119" i="1"/>
  <c r="I116" i="1"/>
  <c r="H116" i="1"/>
  <c r="M116" i="1" s="1"/>
  <c r="I115" i="1"/>
  <c r="H115" i="1"/>
  <c r="M115" i="1" s="1"/>
  <c r="I114" i="1"/>
  <c r="H114" i="1"/>
  <c r="M114" i="1" s="1"/>
  <c r="I113" i="1"/>
  <c r="H113" i="1"/>
  <c r="I112" i="1"/>
  <c r="H112" i="1"/>
  <c r="M112" i="1" s="1"/>
  <c r="I111" i="1"/>
  <c r="H111" i="1"/>
  <c r="M111" i="1" s="1"/>
  <c r="I110" i="1"/>
  <c r="H110" i="1"/>
  <c r="M110" i="1" s="1"/>
  <c r="I109" i="1"/>
  <c r="H109" i="1"/>
  <c r="I108" i="1"/>
  <c r="H108" i="1"/>
  <c r="M108" i="1" s="1"/>
  <c r="I107" i="1"/>
  <c r="H107" i="1"/>
  <c r="M107" i="1" s="1"/>
  <c r="I106" i="1"/>
  <c r="H106" i="1"/>
  <c r="M106" i="1" s="1"/>
  <c r="I105" i="1"/>
  <c r="H105" i="1"/>
  <c r="I104" i="1"/>
  <c r="H104" i="1"/>
  <c r="M104" i="1" s="1"/>
  <c r="I103" i="1"/>
  <c r="H103" i="1"/>
  <c r="M103" i="1" s="1"/>
  <c r="I102" i="1"/>
  <c r="H102" i="1"/>
  <c r="M102" i="1" s="1"/>
  <c r="I101" i="1"/>
  <c r="H101" i="1"/>
  <c r="I100" i="1"/>
  <c r="H100" i="1"/>
  <c r="M100" i="1" s="1"/>
  <c r="I99" i="1"/>
  <c r="H99" i="1"/>
  <c r="M99" i="1" s="1"/>
  <c r="I98" i="1"/>
  <c r="H98" i="1"/>
  <c r="M98" i="1" s="1"/>
  <c r="I97" i="1"/>
  <c r="H97" i="1"/>
  <c r="I96" i="1"/>
  <c r="H96" i="1"/>
  <c r="M96" i="1" s="1"/>
  <c r="I95" i="1"/>
  <c r="H95" i="1"/>
  <c r="M95" i="1" s="1"/>
  <c r="I94" i="1"/>
  <c r="H94" i="1"/>
  <c r="M94" i="1" s="1"/>
  <c r="I93" i="1"/>
  <c r="H93" i="1"/>
  <c r="I92" i="1"/>
  <c r="H92" i="1"/>
  <c r="M92" i="1" s="1"/>
  <c r="I91" i="1"/>
  <c r="H91" i="1"/>
  <c r="M91" i="1" s="1"/>
  <c r="I90" i="1"/>
  <c r="H90" i="1"/>
  <c r="M90" i="1" s="1"/>
  <c r="I89" i="1"/>
  <c r="H89" i="1"/>
  <c r="I88" i="1"/>
  <c r="H88" i="1"/>
  <c r="M88" i="1" s="1"/>
  <c r="I87" i="1"/>
  <c r="H87" i="1"/>
  <c r="M87" i="1" s="1"/>
  <c r="I86" i="1"/>
  <c r="H86" i="1"/>
  <c r="M86" i="1" s="1"/>
  <c r="I85" i="1"/>
  <c r="H85" i="1"/>
  <c r="M84" i="1"/>
  <c r="I83" i="1"/>
  <c r="M83" i="1" s="1"/>
  <c r="H83" i="1"/>
  <c r="I82" i="1"/>
  <c r="M82" i="1" s="1"/>
  <c r="H82" i="1"/>
  <c r="I81" i="1"/>
  <c r="M81" i="1" s="1"/>
  <c r="H81" i="1"/>
  <c r="M80" i="1"/>
  <c r="I79" i="1"/>
  <c r="H79" i="1"/>
  <c r="M79" i="1" s="1"/>
  <c r="I78" i="1"/>
  <c r="H78" i="1"/>
  <c r="M78" i="1" s="1"/>
  <c r="I77" i="1"/>
  <c r="H77" i="1"/>
  <c r="M77" i="1" s="1"/>
  <c r="M75" i="1"/>
  <c r="I75" i="1"/>
  <c r="H75" i="1"/>
  <c r="I74" i="1"/>
  <c r="M74" i="1" s="1"/>
  <c r="H74" i="1"/>
  <c r="I73" i="1"/>
  <c r="H73" i="1"/>
  <c r="M73" i="1" s="1"/>
  <c r="I72" i="1"/>
  <c r="H72" i="1"/>
  <c r="M72" i="1" s="1"/>
  <c r="I71" i="1"/>
  <c r="H71" i="1"/>
  <c r="M71" i="1" s="1"/>
  <c r="I70" i="1"/>
  <c r="H70" i="1"/>
  <c r="M70" i="1" s="1"/>
  <c r="I69" i="1"/>
  <c r="H69" i="1"/>
  <c r="M69" i="1" s="1"/>
  <c r="I68" i="1"/>
  <c r="H68" i="1"/>
  <c r="M68" i="1" s="1"/>
  <c r="I67" i="1"/>
  <c r="H67" i="1"/>
  <c r="M67" i="1" s="1"/>
  <c r="I66" i="1"/>
  <c r="H66" i="1"/>
  <c r="M66" i="1" s="1"/>
  <c r="I65" i="1"/>
  <c r="H65" i="1"/>
  <c r="M52" i="1"/>
  <c r="M50" i="1"/>
  <c r="M49" i="1"/>
  <c r="M48" i="1"/>
  <c r="M46" i="1"/>
  <c r="M44" i="1"/>
  <c r="M43" i="1"/>
  <c r="I43" i="1"/>
  <c r="H43" i="1"/>
  <c r="M40" i="1"/>
  <c r="M39" i="1"/>
  <c r="I39" i="1"/>
  <c r="H39" i="1"/>
  <c r="M38" i="1"/>
  <c r="I38" i="1"/>
  <c r="H38" i="1"/>
  <c r="M37" i="1"/>
  <c r="I36" i="1"/>
  <c r="H36" i="1"/>
  <c r="M36" i="1" s="1"/>
  <c r="I35" i="1"/>
  <c r="H35" i="1"/>
  <c r="M35" i="1" s="1"/>
  <c r="I34" i="1"/>
  <c r="H34" i="1"/>
  <c r="M34" i="1" s="1"/>
  <c r="I32" i="1"/>
  <c r="M32" i="1" s="1"/>
  <c r="H32" i="1"/>
  <c r="I31" i="1"/>
  <c r="M31" i="1" s="1"/>
  <c r="H31" i="1"/>
  <c r="M29" i="1"/>
  <c r="I29" i="1"/>
  <c r="H29" i="1"/>
  <c r="M28" i="1"/>
  <c r="I28" i="1"/>
  <c r="H28" i="1"/>
  <c r="M27" i="1"/>
  <c r="I27" i="1"/>
  <c r="H27" i="1"/>
  <c r="M26" i="1"/>
  <c r="M25" i="1"/>
  <c r="M24" i="1"/>
  <c r="M23" i="1"/>
  <c r="M22" i="1"/>
  <c r="I22" i="1"/>
  <c r="H22" i="1"/>
  <c r="M21" i="1"/>
  <c r="I21" i="1"/>
  <c r="H21" i="1"/>
  <c r="M19" i="1"/>
  <c r="M18" i="1"/>
  <c r="M17" i="1"/>
  <c r="M16" i="1"/>
  <c r="M15" i="1"/>
  <c r="M14" i="1"/>
  <c r="M13" i="1"/>
  <c r="I12" i="1"/>
  <c r="M12" i="1" s="1"/>
  <c r="H12" i="1"/>
  <c r="M10" i="1"/>
  <c r="I9" i="1"/>
  <c r="H9" i="1"/>
  <c r="M9" i="1" s="1"/>
  <c r="M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I7" i="1"/>
  <c r="I121" i="1" s="1"/>
  <c r="H7" i="1"/>
  <c r="H321" i="1" l="1"/>
  <c r="M276" i="1"/>
  <c r="M321" i="1" s="1"/>
  <c r="I321" i="1"/>
  <c r="H121" i="1"/>
  <c r="M85" i="1"/>
  <c r="M121" i="1" s="1"/>
  <c r="M373" i="1" s="1"/>
  <c r="M89" i="1"/>
  <c r="M93" i="1"/>
  <c r="M97" i="1"/>
  <c r="M101" i="1"/>
  <c r="M105" i="1"/>
  <c r="M109" i="1"/>
  <c r="M113" i="1"/>
  <c r="M134" i="1"/>
  <c r="M163" i="1" s="1"/>
  <c r="M229" i="1"/>
  <c r="M3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Ivelisse</author>
  </authors>
  <commentList>
    <comment ref="C298" authorId="0" shapeId="0" xr:uid="{1E5CF133-A35F-4657-9EE3-98311E34F910}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<sst xmlns="http://schemas.openxmlformats.org/spreadsheetml/2006/main" count="1376" uniqueCount="796">
  <si>
    <t xml:space="preserve"> SERVICIOS  REGIONALDE DE SALUD</t>
  </si>
  <si>
    <t>REGION V</t>
  </si>
  <si>
    <t>SAN PEDRO DE MACORIS, REPUBLICA DOMINICANA</t>
  </si>
  <si>
    <t>PERSONAL SPM</t>
  </si>
  <si>
    <t>NOMINA CORRESPONDIENTE AL 30 DE FEBRERO DEL AÑO 2021</t>
  </si>
  <si>
    <t xml:space="preserve">NOMBRE </t>
  </si>
  <si>
    <t>APELLIDO</t>
  </si>
  <si>
    <t>CARGO</t>
  </si>
  <si>
    <t>DEPARTAMENTO</t>
  </si>
  <si>
    <t>LUGAR PRESTA SERVICIOS</t>
  </si>
  <si>
    <t>SUELDO BRUTO</t>
  </si>
  <si>
    <t>S/S</t>
  </si>
  <si>
    <t>SFS</t>
  </si>
  <si>
    <t>ISR</t>
  </si>
  <si>
    <t>DESC</t>
  </si>
  <si>
    <t>S/A</t>
  </si>
  <si>
    <t>SUELDO NETO</t>
  </si>
  <si>
    <t>FECHA</t>
  </si>
  <si>
    <t xml:space="preserve">PAULINO </t>
  </si>
  <si>
    <t xml:space="preserve"> LUIS</t>
  </si>
  <si>
    <t xml:space="preserve">Vigilante </t>
  </si>
  <si>
    <t>Gerencia de area SPM</t>
  </si>
  <si>
    <t xml:space="preserve"> Clinica Quisqueya</t>
  </si>
  <si>
    <t xml:space="preserve">PETRONILA ALT. </t>
  </si>
  <si>
    <t>PAYANO</t>
  </si>
  <si>
    <t xml:space="preserve">Conserje </t>
  </si>
  <si>
    <t xml:space="preserve"> Clinica Angelina</t>
  </si>
  <si>
    <t xml:space="preserve">RUTH PRISCILA </t>
  </si>
  <si>
    <t>PEREZ</t>
  </si>
  <si>
    <t xml:space="preserve">Aux. Farmacia </t>
  </si>
  <si>
    <t>Clinica Quisqueya</t>
  </si>
  <si>
    <t xml:space="preserve">MARCELINO </t>
  </si>
  <si>
    <t>GUZMAN</t>
  </si>
  <si>
    <t xml:space="preserve">Sereno </t>
  </si>
  <si>
    <t xml:space="preserve"> Clinica El Puerto</t>
  </si>
  <si>
    <t xml:space="preserve">ANA MERCEDES </t>
  </si>
  <si>
    <t>DE LA CRUZ</t>
  </si>
  <si>
    <t>Clinica Barrio Blanco</t>
  </si>
  <si>
    <t xml:space="preserve">FRANCISCA </t>
  </si>
  <si>
    <t>POMUCENO SORIANO</t>
  </si>
  <si>
    <t>Clinica Guayabal</t>
  </si>
  <si>
    <t xml:space="preserve"> ARACELIS </t>
  </si>
  <si>
    <t>VASQUEZ T.</t>
  </si>
  <si>
    <t xml:space="preserve">Técnica de Farmacia </t>
  </si>
  <si>
    <t>Clinica Quisqueya(hosp. Los Llanos)</t>
  </si>
  <si>
    <t xml:space="preserve">SIMONA </t>
  </si>
  <si>
    <t>PEGUERO HERNANDEZ</t>
  </si>
  <si>
    <t>Clinica Honduras</t>
  </si>
  <si>
    <t xml:space="preserve">SULEIKA PROVIDENCIA </t>
  </si>
  <si>
    <t xml:space="preserve">GOMEZ </t>
  </si>
  <si>
    <t xml:space="preserve">Bioanalista </t>
  </si>
  <si>
    <t>Clínica Quisqueya</t>
  </si>
  <si>
    <t xml:space="preserve">LEONEL </t>
  </si>
  <si>
    <t xml:space="preserve"> DE LA CRUZ HERNANDEZ</t>
  </si>
  <si>
    <t xml:space="preserve"> Clinica Honduras</t>
  </si>
  <si>
    <t xml:space="preserve">JUAN JOSE </t>
  </si>
  <si>
    <t>JUAN JEAN</t>
  </si>
  <si>
    <t>Sereno</t>
  </si>
  <si>
    <t>Unap Batey Esperanza</t>
  </si>
  <si>
    <t xml:space="preserve">RAMON A. </t>
  </si>
  <si>
    <t>PEGUERO AQUINO</t>
  </si>
  <si>
    <t>Unap Angelina</t>
  </si>
  <si>
    <t xml:space="preserve">MARIA DEL C. </t>
  </si>
  <si>
    <t>LARA MENDEZ</t>
  </si>
  <si>
    <t xml:space="preserve">Atencion al Usuario </t>
  </si>
  <si>
    <t xml:space="preserve"> Clinica Porvenir</t>
  </si>
  <si>
    <t xml:space="preserve">JUANA FRANCISCO </t>
  </si>
  <si>
    <t>CALZADO</t>
  </si>
  <si>
    <t>Clinica Gautier</t>
  </si>
  <si>
    <t xml:space="preserve">ALEX </t>
  </si>
  <si>
    <t>ROMBLEY</t>
  </si>
  <si>
    <t>Clinica Porvenir</t>
  </si>
  <si>
    <t xml:space="preserve">REYNA ISABEL </t>
  </si>
  <si>
    <t>MORLA DE A.</t>
  </si>
  <si>
    <t xml:space="preserve"> Clinica Barrio Lindo</t>
  </si>
  <si>
    <t xml:space="preserve">ROSANA </t>
  </si>
  <si>
    <t xml:space="preserve"> GARCIA</t>
  </si>
  <si>
    <t>Clinica Conucos</t>
  </si>
  <si>
    <t xml:space="preserve">EVA </t>
  </si>
  <si>
    <t>MATEO FERRERAS</t>
  </si>
  <si>
    <t>Medico General</t>
  </si>
  <si>
    <t>UNAP Uasd</t>
  </si>
  <si>
    <t>MIRIAM A.</t>
  </si>
  <si>
    <t xml:space="preserve"> JIMENEZ</t>
  </si>
  <si>
    <t xml:space="preserve">Odontologa </t>
  </si>
  <si>
    <t>Unap camara Junior</t>
  </si>
  <si>
    <t xml:space="preserve">JOSE </t>
  </si>
  <si>
    <t>CALAZAN CALMONA</t>
  </si>
  <si>
    <t>UNAP las colinas</t>
  </si>
  <si>
    <t xml:space="preserve">BEATRIZ ALT. </t>
  </si>
  <si>
    <t>SEVERINO</t>
  </si>
  <si>
    <t>UNAP Barrio Blanco</t>
  </si>
  <si>
    <t xml:space="preserve">CARIDAD TODMAN </t>
  </si>
  <si>
    <t>DE LOS SANTOS</t>
  </si>
  <si>
    <t xml:space="preserve">Enfermera Aux. </t>
  </si>
  <si>
    <t>unap Monte coca</t>
  </si>
  <si>
    <t xml:space="preserve">PEDRO </t>
  </si>
  <si>
    <t>ZORRILLA</t>
  </si>
  <si>
    <t xml:space="preserve">Sereno Clinica </t>
  </si>
  <si>
    <t xml:space="preserve">EZEQUIEL </t>
  </si>
  <si>
    <t>MOJICA PEGUERO</t>
  </si>
  <si>
    <t xml:space="preserve">Odontologo </t>
  </si>
  <si>
    <t>Clinica Punta pescadora</t>
  </si>
  <si>
    <t>FRANCISCO A</t>
  </si>
  <si>
    <t xml:space="preserve"> CASTRO R.</t>
  </si>
  <si>
    <t xml:space="preserve">Auxiliar de almacen </t>
  </si>
  <si>
    <t>Almacen Regional</t>
  </si>
  <si>
    <t>ODILE A.</t>
  </si>
  <si>
    <t xml:space="preserve"> MILIAN MCCABE</t>
  </si>
  <si>
    <t xml:space="preserve">Aux. de Bioanalisis </t>
  </si>
  <si>
    <t>Unap porvenir</t>
  </si>
  <si>
    <t>JUANA</t>
  </si>
  <si>
    <t xml:space="preserve"> MORLA POLANCO</t>
  </si>
  <si>
    <t xml:space="preserve">Conseje </t>
  </si>
  <si>
    <t>UNAP Batey Jagual</t>
  </si>
  <si>
    <t xml:space="preserve">ANA JULIA </t>
  </si>
  <si>
    <t>MENDEZ BRITO</t>
  </si>
  <si>
    <t>Aux. Enfermera</t>
  </si>
  <si>
    <t>Unap Evangelina Rodriguez</t>
  </si>
  <si>
    <t xml:space="preserve">YVELISSE E. </t>
  </si>
  <si>
    <t xml:space="preserve"> ASTACIO PEÑA</t>
  </si>
  <si>
    <t>SRS ESTE</t>
  </si>
  <si>
    <t>Oficina Regional</t>
  </si>
  <si>
    <t xml:space="preserve">CARMEN D. </t>
  </si>
  <si>
    <t>BOLVINO C.</t>
  </si>
  <si>
    <t xml:space="preserve">Aux. Enfermera </t>
  </si>
  <si>
    <t>Clinica Santa fe</t>
  </si>
  <si>
    <t>EPIFANIO</t>
  </si>
  <si>
    <t xml:space="preserve"> CALDERON</t>
  </si>
  <si>
    <t xml:space="preserve">FRANCISCO DE J. </t>
  </si>
  <si>
    <t xml:space="preserve"> MATICH CASTRO</t>
  </si>
  <si>
    <t xml:space="preserve">RAMON </t>
  </si>
  <si>
    <t>HERNANDEZ COLOME</t>
  </si>
  <si>
    <t xml:space="preserve">Enc. De Operaciones </t>
  </si>
  <si>
    <t xml:space="preserve">YERNIS NOEMIS </t>
  </si>
  <si>
    <t>POCHE F.</t>
  </si>
  <si>
    <t xml:space="preserve">Secretaria  </t>
  </si>
  <si>
    <t>clinica Quisqueya</t>
  </si>
  <si>
    <t>JOAQUIN</t>
  </si>
  <si>
    <t xml:space="preserve"> EUSEBIO</t>
  </si>
  <si>
    <t>Clinica Cayacoa</t>
  </si>
  <si>
    <t xml:space="preserve">ROSA SANCHEZ </t>
  </si>
  <si>
    <t>CABRERA</t>
  </si>
  <si>
    <t>Conserje</t>
  </si>
  <si>
    <t xml:space="preserve">XIOMARA </t>
  </si>
  <si>
    <t>ZAYAS FIGUEREO</t>
  </si>
  <si>
    <t xml:space="preserve">Histotegnoga </t>
  </si>
  <si>
    <t>Centro de Diagnostico</t>
  </si>
  <si>
    <t xml:space="preserve">GENOVEVA </t>
  </si>
  <si>
    <t>WILLIAMS DE LA CRUZ</t>
  </si>
  <si>
    <t>UNAP Santa Clara</t>
  </si>
  <si>
    <t xml:space="preserve">BIENVENIDO </t>
  </si>
  <si>
    <t>BUSTAMANTE GUZMAN</t>
  </si>
  <si>
    <t xml:space="preserve">Soporte tecnico </t>
  </si>
  <si>
    <t>Dpto. Publicidad</t>
  </si>
  <si>
    <t xml:space="preserve">VICTOR </t>
  </si>
  <si>
    <t>NATERA</t>
  </si>
  <si>
    <t xml:space="preserve"> Unap Quisquella</t>
  </si>
  <si>
    <t xml:space="preserve">JULIO </t>
  </si>
  <si>
    <t>NUÑEZ</t>
  </si>
  <si>
    <t>Unap Villa Faro</t>
  </si>
  <si>
    <t xml:space="preserve"> MIKI </t>
  </si>
  <si>
    <t xml:space="preserve">HEREDIA </t>
  </si>
  <si>
    <t>Aux. de farmacia</t>
  </si>
  <si>
    <t xml:space="preserve">ESTHER  </t>
  </si>
  <si>
    <t xml:space="preserve">HINOJOSA  </t>
  </si>
  <si>
    <t xml:space="preserve"> Laboratorio </t>
  </si>
  <si>
    <t>Unap Povenir</t>
  </si>
  <si>
    <t>ANA LUISA</t>
  </si>
  <si>
    <t xml:space="preserve"> JEAN JOSEPH</t>
  </si>
  <si>
    <t xml:space="preserve">FROILAN </t>
  </si>
  <si>
    <t>VALDEZ LORENZO</t>
  </si>
  <si>
    <t xml:space="preserve">Sonografista </t>
  </si>
  <si>
    <t>CASIMIRO</t>
  </si>
  <si>
    <t>unap porvenir</t>
  </si>
  <si>
    <t xml:space="preserve">CARY ROSEMARY </t>
  </si>
  <si>
    <t>SANTANA JABALERA</t>
  </si>
  <si>
    <t xml:space="preserve">Enfermera </t>
  </si>
  <si>
    <t>unap San Martin de Pobre</t>
  </si>
  <si>
    <t>MILAGRO</t>
  </si>
  <si>
    <t xml:space="preserve"> EVANGELITA</t>
  </si>
  <si>
    <t>Unap dandole la mano al pobre</t>
  </si>
  <si>
    <t xml:space="preserve">NICOLAS </t>
  </si>
  <si>
    <t>DIAZ VALENZUELA</t>
  </si>
  <si>
    <t>Unap barrio lindo</t>
  </si>
  <si>
    <t>MARIA ALT.</t>
  </si>
  <si>
    <t xml:space="preserve"> POLANCO</t>
  </si>
  <si>
    <t>Unap Quisqueya</t>
  </si>
  <si>
    <t xml:space="preserve">YUDELKIS </t>
  </si>
  <si>
    <t xml:space="preserve"> FLEMING HODGE</t>
  </si>
  <si>
    <t>unap cachena</t>
  </si>
  <si>
    <t>LICETTE</t>
  </si>
  <si>
    <t xml:space="preserve"> JIMENEZ GARCIA</t>
  </si>
  <si>
    <t>Unap San Martin de Porre</t>
  </si>
  <si>
    <t xml:space="preserve">BASILIA E. </t>
  </si>
  <si>
    <t>JOSE CIRIACO</t>
  </si>
  <si>
    <t>Unap cachena</t>
  </si>
  <si>
    <t>JUAN</t>
  </si>
  <si>
    <t xml:space="preserve"> MEJIA ROMERO</t>
  </si>
  <si>
    <t>Unap el Brisal</t>
  </si>
  <si>
    <t xml:space="preserve">BASILIO </t>
  </si>
  <si>
    <t>CALDERON MEDINA</t>
  </si>
  <si>
    <t xml:space="preserve">ELIZABETH ALT. </t>
  </si>
  <si>
    <t>CONCEPCION</t>
  </si>
  <si>
    <t>Unap Punta Pescadora</t>
  </si>
  <si>
    <t xml:space="preserve">NELCIDA YOLADIS </t>
  </si>
  <si>
    <t>LINARES</t>
  </si>
  <si>
    <t>Enfermera</t>
  </si>
  <si>
    <t>Unap brisal</t>
  </si>
  <si>
    <t>MARIA</t>
  </si>
  <si>
    <t xml:space="preserve"> NIEVES MARTE</t>
  </si>
  <si>
    <t>Unap Juan Dolio</t>
  </si>
  <si>
    <t xml:space="preserve">MERCEDES </t>
  </si>
  <si>
    <t>DANIEL DELGADO</t>
  </si>
  <si>
    <t>Unap Hondura</t>
  </si>
  <si>
    <t>DARIO FRANCISCO</t>
  </si>
  <si>
    <t xml:space="preserve"> PIE BLAKE</t>
  </si>
  <si>
    <t>Unap consuelito</t>
  </si>
  <si>
    <t xml:space="preserve">ALTAGRACIA MEDISA </t>
  </si>
  <si>
    <t>SEGUIILIS</t>
  </si>
  <si>
    <t xml:space="preserve">ROSMERY </t>
  </si>
  <si>
    <t>SERRA HERNANDEZ</t>
  </si>
  <si>
    <t>Unap Bo. Mexico</t>
  </si>
  <si>
    <t xml:space="preserve">DIONICIO MADRIGAL </t>
  </si>
  <si>
    <t>GARCIA</t>
  </si>
  <si>
    <t>UNAP punta de garza</t>
  </si>
  <si>
    <t xml:space="preserve">JUANA </t>
  </si>
  <si>
    <t xml:space="preserve">YAN YILSA </t>
  </si>
  <si>
    <t>unap Esperanza</t>
  </si>
  <si>
    <t xml:space="preserve">SAMUEL </t>
  </si>
  <si>
    <t>BAUTISTA DEL ROSARIO</t>
  </si>
  <si>
    <t>unap los conucos</t>
  </si>
  <si>
    <t>MANUEL</t>
  </si>
  <si>
    <t xml:space="preserve"> HARRIS</t>
  </si>
  <si>
    <t>unap batey soco</t>
  </si>
  <si>
    <t xml:space="preserve">HECTOR MIGUEL </t>
  </si>
  <si>
    <t>A.MEDRANO</t>
  </si>
  <si>
    <t xml:space="preserve">Seguridad </t>
  </si>
  <si>
    <t>unap Evan Rodriguez</t>
  </si>
  <si>
    <t xml:space="preserve">ESTALIN MARIA </t>
  </si>
  <si>
    <t>I.MORALES</t>
  </si>
  <si>
    <t>Promotora</t>
  </si>
  <si>
    <t xml:space="preserve"> unap el puerto</t>
  </si>
  <si>
    <t xml:space="preserve">RAY LUIS </t>
  </si>
  <si>
    <t>JUSTO</t>
  </si>
  <si>
    <t xml:space="preserve">Bionalista </t>
  </si>
  <si>
    <t>Hosp. Alejo Martinez</t>
  </si>
  <si>
    <t xml:space="preserve"> MARLENYS RAMONA </t>
  </si>
  <si>
    <t>QUEVEDO ENCARNACION</t>
  </si>
  <si>
    <t xml:space="preserve">Medico Asistente </t>
  </si>
  <si>
    <t>Area San Pedro</t>
  </si>
  <si>
    <t>UNAP Don Juan</t>
  </si>
  <si>
    <t xml:space="preserve"> MIGUEL ANTONIO </t>
  </si>
  <si>
    <t>OVIEDO MARTINEZ</t>
  </si>
  <si>
    <t>UNAP Juan Dolio</t>
  </si>
  <si>
    <t xml:space="preserve"> LICITANIA  </t>
  </si>
  <si>
    <t>MADRIGAL TEJEDA</t>
  </si>
  <si>
    <t>UNAP Quisqueya</t>
  </si>
  <si>
    <t xml:space="preserve"> PEDRO LUIS </t>
  </si>
  <si>
    <t>ROSENDO CASTRO</t>
  </si>
  <si>
    <t>UNAP Guayabal</t>
  </si>
  <si>
    <t>VICTOR MANUEL</t>
  </si>
  <si>
    <t>POLANCO</t>
  </si>
  <si>
    <t>Area SPM</t>
  </si>
  <si>
    <t>Monte Coca</t>
  </si>
  <si>
    <t>OSCAR ANDRES</t>
  </si>
  <si>
    <t>ENCARNACION MORALES</t>
  </si>
  <si>
    <t xml:space="preserve">Digitador </t>
  </si>
  <si>
    <t>RAMON</t>
  </si>
  <si>
    <t>GIL</t>
  </si>
  <si>
    <t>Licencia a sereno</t>
  </si>
  <si>
    <t xml:space="preserve">Oficina de area </t>
  </si>
  <si>
    <t>JACINTO</t>
  </si>
  <si>
    <t>ORTEGA</t>
  </si>
  <si>
    <t xml:space="preserve">Uunap cumayasa </t>
  </si>
  <si>
    <t>YENI ALT.</t>
  </si>
  <si>
    <t>GUERRERO MENDEZ</t>
  </si>
  <si>
    <t xml:space="preserve">Conserje   </t>
  </si>
  <si>
    <t xml:space="preserve">Unap aleman </t>
  </si>
  <si>
    <t>ADALGISA</t>
  </si>
  <si>
    <t xml:space="preserve"> HOWNGGINS</t>
  </si>
  <si>
    <t xml:space="preserve">Unap punta pescadora </t>
  </si>
  <si>
    <t>JOHANNA</t>
  </si>
  <si>
    <t xml:space="preserve">Unap buen pastor </t>
  </si>
  <si>
    <t>FLOR MARIA</t>
  </si>
  <si>
    <t>SALICHE</t>
  </si>
  <si>
    <t xml:space="preserve">Centro de Diagnostico </t>
  </si>
  <si>
    <t>TEJADA GARCIA</t>
  </si>
  <si>
    <t xml:space="preserve"> Batey aleman </t>
  </si>
  <si>
    <t>JEANINA</t>
  </si>
  <si>
    <t>CASTILLO MUÑOZ</t>
  </si>
  <si>
    <t>Unap barrio Lindo SPM</t>
  </si>
  <si>
    <t>JACQUELINE</t>
  </si>
  <si>
    <t>VASQUEZ MENDOZA</t>
  </si>
  <si>
    <t>unap consuelo</t>
  </si>
  <si>
    <t xml:space="preserve">JUAN BAUTISTA </t>
  </si>
  <si>
    <t>ESPINO SANTIAGO</t>
  </si>
  <si>
    <t xml:space="preserve">Chofer </t>
  </si>
  <si>
    <t>SRS-ESTE</t>
  </si>
  <si>
    <t>Gerencia General</t>
  </si>
  <si>
    <t>28/8/2020</t>
  </si>
  <si>
    <t>JOEL ARISMENDY</t>
  </si>
  <si>
    <t>CASTILLO BROOK</t>
  </si>
  <si>
    <t>Tecnico de informatica</t>
  </si>
  <si>
    <t>15/09/2020</t>
  </si>
  <si>
    <t xml:space="preserve">JEISON </t>
  </si>
  <si>
    <t>SORIANO PEÑA</t>
  </si>
  <si>
    <t xml:space="preserve">Tecnico de RX </t>
  </si>
  <si>
    <t>Cento de Diagnostico SPM</t>
  </si>
  <si>
    <t>MASILLON</t>
  </si>
  <si>
    <t>BENJAMIN</t>
  </si>
  <si>
    <t>Unap Margarita</t>
  </si>
  <si>
    <t>13/10/2020</t>
  </si>
  <si>
    <t>EUNICE ELAYNE</t>
  </si>
  <si>
    <t>DE LA CRUZ CASTRO</t>
  </si>
  <si>
    <t>Unap pedro justo carrion</t>
  </si>
  <si>
    <t xml:space="preserve">SUSANA </t>
  </si>
  <si>
    <t>RAMIREZ JOSE</t>
  </si>
  <si>
    <t>Unap batey soco</t>
  </si>
  <si>
    <t>SARAH PAOLA</t>
  </si>
  <si>
    <t>LA BIT PEÑA</t>
  </si>
  <si>
    <t>Aux. de facturacion</t>
  </si>
  <si>
    <t>SANTA</t>
  </si>
  <si>
    <t>MEDINA</t>
  </si>
  <si>
    <t>UNAP punta pescadora</t>
  </si>
  <si>
    <t>2/Enero/2021</t>
  </si>
  <si>
    <t>PORFIRIO</t>
  </si>
  <si>
    <t>ANA</t>
  </si>
  <si>
    <t>SOLANO</t>
  </si>
  <si>
    <t>Unap punta pescadora</t>
  </si>
  <si>
    <t xml:space="preserve">ANGELA </t>
  </si>
  <si>
    <t>DELONEY RINCON</t>
  </si>
  <si>
    <t>ROLANDO GREGORIO</t>
  </si>
  <si>
    <t>PASCUAL</t>
  </si>
  <si>
    <t>MARITZA</t>
  </si>
  <si>
    <t xml:space="preserve">GUILLERMO </t>
  </si>
  <si>
    <t>BAUTISTA RAMIREZ</t>
  </si>
  <si>
    <t>unap alejandro bass</t>
  </si>
  <si>
    <t>SADRACK YRBIN</t>
  </si>
  <si>
    <t>GUILLEN</t>
  </si>
  <si>
    <t>Placer Bonito</t>
  </si>
  <si>
    <t>MOTA</t>
  </si>
  <si>
    <t>EMELY PATRICIA</t>
  </si>
  <si>
    <t>RODRIGUEZ ORTEGA</t>
  </si>
  <si>
    <t>Asistente de informacion</t>
  </si>
  <si>
    <t xml:space="preserve">Gerencia de area </t>
  </si>
  <si>
    <t xml:space="preserve">MANUEL  </t>
  </si>
  <si>
    <t>LOPEZ GONZALEZ</t>
  </si>
  <si>
    <t>Unap Gautier</t>
  </si>
  <si>
    <t xml:space="preserve">CECILIA </t>
  </si>
  <si>
    <t>MERCEDES SOLANO</t>
  </si>
  <si>
    <t>CPN Japon</t>
  </si>
  <si>
    <t>ANTONIO</t>
  </si>
  <si>
    <t>MONEGRO ORTEGA</t>
  </si>
  <si>
    <t>ALEJANDRO</t>
  </si>
  <si>
    <t>ENRIQUE FRIAS</t>
  </si>
  <si>
    <t>Unap Guayacanes</t>
  </si>
  <si>
    <t>ROBERTO ANTONIO</t>
  </si>
  <si>
    <t>Chofer</t>
  </si>
  <si>
    <t>Dpto. de Odontologia</t>
  </si>
  <si>
    <t>DOROTEO</t>
  </si>
  <si>
    <t>DE LA CRUZ CARRASCO</t>
  </si>
  <si>
    <t>MANOLO</t>
  </si>
  <si>
    <t>MARTINEZ</t>
  </si>
  <si>
    <t>JOSE ANIIBAL</t>
  </si>
  <si>
    <t>FRANCISCO DANIEL</t>
  </si>
  <si>
    <t>Unap Paloma</t>
  </si>
  <si>
    <t>MIGUEL</t>
  </si>
  <si>
    <t>NUÑEZ MAZARA</t>
  </si>
  <si>
    <t>JESUS MANUEL</t>
  </si>
  <si>
    <t xml:space="preserve"> Almacen Regional</t>
  </si>
  <si>
    <t>TEO</t>
  </si>
  <si>
    <t>MORA</t>
  </si>
  <si>
    <t xml:space="preserve">ROSA MERLIN </t>
  </si>
  <si>
    <t>RAMIREZ DURAN</t>
  </si>
  <si>
    <t>CPN IDSS  consuelo</t>
  </si>
  <si>
    <t>HIPOLITO</t>
  </si>
  <si>
    <t>TOLENTINO</t>
  </si>
  <si>
    <t>TOTAL NOMINA SPM</t>
  </si>
  <si>
    <t xml:space="preserve"> </t>
  </si>
  <si>
    <t>LIC. YUDELKY JABALERA</t>
  </si>
  <si>
    <t>DR. PEDRO Y. CLAXTON</t>
  </si>
  <si>
    <t xml:space="preserve">                                    ADMINISTRADORA</t>
  </si>
  <si>
    <t xml:space="preserve">            DIRECTOR</t>
  </si>
  <si>
    <t>RNC 430041793</t>
  </si>
  <si>
    <t>PERSONAL AREA DE  HATO MAYOR</t>
  </si>
  <si>
    <t>CARMEN I.</t>
  </si>
  <si>
    <t xml:space="preserve"> SANTANA P.</t>
  </si>
  <si>
    <t xml:space="preserve">Aux. de enfermeria </t>
  </si>
  <si>
    <t>Gerencia de area Hato Mayor</t>
  </si>
  <si>
    <t xml:space="preserve"> Clinica Morquecho</t>
  </si>
  <si>
    <t xml:space="preserve">SULINDA </t>
  </si>
  <si>
    <t>MOTA DE SALAS</t>
  </si>
  <si>
    <t>Clinica Yanigua</t>
  </si>
  <si>
    <t xml:space="preserve">DOMINGO A. </t>
  </si>
  <si>
    <t>PEGUERO LUNA</t>
  </si>
  <si>
    <t xml:space="preserve">Viglante </t>
  </si>
  <si>
    <t xml:space="preserve"> NOLASCO</t>
  </si>
  <si>
    <t>Clinica El valle</t>
  </si>
  <si>
    <t xml:space="preserve">NIURKA A. </t>
  </si>
  <si>
    <t>AQUINO JAVIER</t>
  </si>
  <si>
    <t>Tecnica Farmacia</t>
  </si>
  <si>
    <t>Hospital el  Valle</t>
  </si>
  <si>
    <t xml:space="preserve">ZENOVIA </t>
  </si>
  <si>
    <t>TRINIDAD MARTINEZ</t>
  </si>
  <si>
    <t>Villa Navarro</t>
  </si>
  <si>
    <t xml:space="preserve">MIGUEL ISABEL </t>
  </si>
  <si>
    <t>VASQUEZ</t>
  </si>
  <si>
    <t xml:space="preserve">Oficina area </t>
  </si>
  <si>
    <t>RIVERA</t>
  </si>
  <si>
    <t>UNAP Ondina</t>
  </si>
  <si>
    <t xml:space="preserve">CLARA LUISA </t>
  </si>
  <si>
    <t xml:space="preserve"> JIMENEZ HERNANDEZ</t>
  </si>
  <si>
    <t>UNAP La Yaguita</t>
  </si>
  <si>
    <t xml:space="preserve">ROBERTO </t>
  </si>
  <si>
    <t>PUELLO GONZALEZ</t>
  </si>
  <si>
    <t xml:space="preserve">Plomero </t>
  </si>
  <si>
    <t>Oficina area Hato Mayor</t>
  </si>
  <si>
    <t xml:space="preserve">MANUEL ANT. </t>
  </si>
  <si>
    <t>TIBURCIO OLEA</t>
  </si>
  <si>
    <t xml:space="preserve">Unap magua </t>
  </si>
  <si>
    <t xml:space="preserve">FELIX </t>
  </si>
  <si>
    <t>CANARIO</t>
  </si>
  <si>
    <t xml:space="preserve">Unap Ondina </t>
  </si>
  <si>
    <t xml:space="preserve">CLARIBER </t>
  </si>
  <si>
    <t xml:space="preserve"> VASQUEZ PEREZ </t>
  </si>
  <si>
    <t xml:space="preserve"> Conserje</t>
  </si>
  <si>
    <t xml:space="preserve"> Unap Ondina</t>
  </si>
  <si>
    <t xml:space="preserve">ELSA AURORA </t>
  </si>
  <si>
    <t>UNAP Punta de Garza</t>
  </si>
  <si>
    <t>CARMEN</t>
  </si>
  <si>
    <t xml:space="preserve"> DE LA CRUZ TORREZ</t>
  </si>
  <si>
    <t>Unap La China</t>
  </si>
  <si>
    <t xml:space="preserve">EVARISTO </t>
  </si>
  <si>
    <t>NOLASCO</t>
  </si>
  <si>
    <t>UNAP la Yaguita</t>
  </si>
  <si>
    <t xml:space="preserve">YAQUELIN </t>
  </si>
  <si>
    <t xml:space="preserve"> CASTILLO MONEGRO</t>
  </si>
  <si>
    <t>Unap la Javilla</t>
  </si>
  <si>
    <t xml:space="preserve">YARELIS </t>
  </si>
  <si>
    <t>GOMEZ REYES</t>
  </si>
  <si>
    <t>Unap la plaza</t>
  </si>
  <si>
    <t>RUDELANIA</t>
  </si>
  <si>
    <t xml:space="preserve"> OVALLE VEGA</t>
  </si>
  <si>
    <t xml:space="preserve">Medico asistente </t>
  </si>
  <si>
    <t>CLAUDIA M.</t>
  </si>
  <si>
    <t xml:space="preserve"> RINCON COLIN</t>
  </si>
  <si>
    <t xml:space="preserve">RAFAEL </t>
  </si>
  <si>
    <t>GONZALEZ</t>
  </si>
  <si>
    <t>Unap km 15 Hato Mayor</t>
  </si>
  <si>
    <t>CARINYS MARIEL</t>
  </si>
  <si>
    <t>LOPEZ</t>
  </si>
  <si>
    <t xml:space="preserve">Promotora de salud </t>
  </si>
  <si>
    <t xml:space="preserve">YOHARKY </t>
  </si>
  <si>
    <t>LORENZO ABREU</t>
  </si>
  <si>
    <t xml:space="preserve">TAIRA MARIA </t>
  </si>
  <si>
    <t>Farmaceutica</t>
  </si>
  <si>
    <t>Hospital el valle</t>
  </si>
  <si>
    <t xml:space="preserve">GONZALO  </t>
  </si>
  <si>
    <t>RIVERA PAYANO</t>
  </si>
  <si>
    <t>Hato Mayor</t>
  </si>
  <si>
    <t>UNAP Las cañitas</t>
  </si>
  <si>
    <t>ISRAEL</t>
  </si>
  <si>
    <t>VASQUEZ ALEXANDER</t>
  </si>
  <si>
    <t>Area Hato Mayor</t>
  </si>
  <si>
    <t>Gerencia de area</t>
  </si>
  <si>
    <t xml:space="preserve">ANGEL </t>
  </si>
  <si>
    <t>REYES</t>
  </si>
  <si>
    <t>Unap las chinas</t>
  </si>
  <si>
    <t>GAUDY</t>
  </si>
  <si>
    <t>CRISOSTOMO</t>
  </si>
  <si>
    <t>Conjerje</t>
  </si>
  <si>
    <t>Unap ondina</t>
  </si>
  <si>
    <t xml:space="preserve">SAMUEL CRISTINO </t>
  </si>
  <si>
    <t>SALAZAR SOSA</t>
  </si>
  <si>
    <t>Tecnico</t>
  </si>
  <si>
    <t>TOTAL NOMINA HATO MAYOR</t>
  </si>
  <si>
    <t>PERSONAL AREA  EL SEYBO</t>
  </si>
  <si>
    <t>DEDUCCIONES</t>
  </si>
  <si>
    <t>SUSANA G.</t>
  </si>
  <si>
    <t xml:space="preserve"> PERALTA</t>
  </si>
  <si>
    <t xml:space="preserve">Secretaria </t>
  </si>
  <si>
    <t>Gerencia de area Seibo</t>
  </si>
  <si>
    <t>Oficina de area</t>
  </si>
  <si>
    <t xml:space="preserve">ANA MARIA </t>
  </si>
  <si>
    <t>VASQUEZ SANTANA</t>
  </si>
  <si>
    <t>Clinica las 500</t>
  </si>
  <si>
    <t xml:space="preserve">OSVALDO ANTONIO </t>
  </si>
  <si>
    <t>CRUZ</t>
  </si>
  <si>
    <t>Unap Los Franceses</t>
  </si>
  <si>
    <t>SILVESTRA</t>
  </si>
  <si>
    <t>GONZALEZ SOSA</t>
  </si>
  <si>
    <t xml:space="preserve">Unap la Mina </t>
  </si>
  <si>
    <t xml:space="preserve">JESÚS MANUEL </t>
  </si>
  <si>
    <t>ARIAS GONZALEZ</t>
  </si>
  <si>
    <t>Clínica La Gina</t>
  </si>
  <si>
    <t xml:space="preserve">MAXIMO </t>
  </si>
  <si>
    <t>DEL ROSARIO SILVESTRE</t>
  </si>
  <si>
    <t>Unap el guaral</t>
  </si>
  <si>
    <t>RAFAELA</t>
  </si>
  <si>
    <t xml:space="preserve"> DIAZ DIAZ</t>
  </si>
  <si>
    <t>Clinica el Guaral</t>
  </si>
  <si>
    <t xml:space="preserve">YNIRIO MODESTO </t>
  </si>
  <si>
    <t>LEONARDO</t>
  </si>
  <si>
    <t xml:space="preserve"> Unap el cerrito del seibo</t>
  </si>
  <si>
    <t xml:space="preserve">AMPARO </t>
  </si>
  <si>
    <t>MOJICA</t>
  </si>
  <si>
    <t>Centro de zona Villa Guerrero</t>
  </si>
  <si>
    <t xml:space="preserve">DOMINGO ESTEBAN </t>
  </si>
  <si>
    <t>SANTANA</t>
  </si>
  <si>
    <t>unap el Cuey</t>
  </si>
  <si>
    <t xml:space="preserve">SONIA ELENA </t>
  </si>
  <si>
    <t xml:space="preserve"> PAREDES MARTINEZ</t>
  </si>
  <si>
    <t>Unap las guajabas</t>
  </si>
  <si>
    <t xml:space="preserve">LEONIDAS </t>
  </si>
  <si>
    <t>MOTA DE LA CRUZ</t>
  </si>
  <si>
    <t xml:space="preserve">ROSANGELA </t>
  </si>
  <si>
    <t>SORIANO</t>
  </si>
  <si>
    <t xml:space="preserve">Medico asist. </t>
  </si>
  <si>
    <t xml:space="preserve">Unap los botado </t>
  </si>
  <si>
    <t xml:space="preserve">TATATIANA ROSANA </t>
  </si>
  <si>
    <t xml:space="preserve"> AQUINO </t>
  </si>
  <si>
    <t>Aux. de Farmacia</t>
  </si>
  <si>
    <t>ANGELINA</t>
  </si>
  <si>
    <t>PEGUERO</t>
  </si>
  <si>
    <t xml:space="preserve">Aux. de limpieza </t>
  </si>
  <si>
    <t>Area el seibo</t>
  </si>
  <si>
    <t xml:space="preserve">Unap la mina </t>
  </si>
  <si>
    <t>ANGEL GABRIEL</t>
  </si>
  <si>
    <t xml:space="preserve"> VERA RAMIREZ</t>
  </si>
  <si>
    <t xml:space="preserve">UNAP la mina </t>
  </si>
  <si>
    <t>OSVIANNY</t>
  </si>
  <si>
    <t>ZORRILLA BERAS</t>
  </si>
  <si>
    <t>Enc. De soporte tecnico</t>
  </si>
  <si>
    <t>CARLOS</t>
  </si>
  <si>
    <t>ARREDONDO SANTANA</t>
  </si>
  <si>
    <t>Unap Villa Guerrero</t>
  </si>
  <si>
    <t xml:space="preserve">CRISTIAN JOHNNY </t>
  </si>
  <si>
    <t>SANTANA LEDESMA</t>
  </si>
  <si>
    <t>Digitador</t>
  </si>
  <si>
    <t>DIONILIA</t>
  </si>
  <si>
    <t xml:space="preserve">ZORRILLA </t>
  </si>
  <si>
    <t>Unap Pedro Sanchez</t>
  </si>
  <si>
    <t>YEIRY NICAURY</t>
  </si>
  <si>
    <t>PELEGRIN UBIERA</t>
  </si>
  <si>
    <t>CASTRO MOTA</t>
  </si>
  <si>
    <t xml:space="preserve">MILOSY ARACELIS </t>
  </si>
  <si>
    <t>BAEZ APONTE</t>
  </si>
  <si>
    <t>Aux. de Enfermeria</t>
  </si>
  <si>
    <t xml:space="preserve"> Unap Cañada del Agua</t>
  </si>
  <si>
    <t xml:space="preserve">CARMEN DOLORES </t>
  </si>
  <si>
    <t>CANDIDA</t>
  </si>
  <si>
    <t xml:space="preserve">DE LA CRUZ </t>
  </si>
  <si>
    <t>EDELKIN MARIA</t>
  </si>
  <si>
    <t>PEREZ PERALTA</t>
  </si>
  <si>
    <t>Unap la Gina</t>
  </si>
  <si>
    <t>TOTAL NOMINA EL SEIBO</t>
  </si>
  <si>
    <t>C/COLON No.28, CENTRO DE LA CIUDAD</t>
  </si>
  <si>
    <t>PERSONAL LA ROMANA</t>
  </si>
  <si>
    <t xml:space="preserve">SONIA MARGARITA </t>
  </si>
  <si>
    <t xml:space="preserve"> HACEN MENOR</t>
  </si>
  <si>
    <t>Gerencia de area Romana</t>
  </si>
  <si>
    <t>Clinica Higueral</t>
  </si>
  <si>
    <t>MATEO VILLAR</t>
  </si>
  <si>
    <t>Clinica Maria Trinidad Sanchez</t>
  </si>
  <si>
    <t>Unap Piedra Linda</t>
  </si>
  <si>
    <t xml:space="preserve">SANDRA </t>
  </si>
  <si>
    <t xml:space="preserve"> CESPEDES PAYANO</t>
  </si>
  <si>
    <t>Unap Cucama</t>
  </si>
  <si>
    <t xml:space="preserve">ROGELIO </t>
  </si>
  <si>
    <t>SOLANO SILVESTRE</t>
  </si>
  <si>
    <t>Unap Los Mulos</t>
  </si>
  <si>
    <t>WARDIN</t>
  </si>
  <si>
    <t xml:space="preserve"> SUERO GARCIA</t>
  </si>
  <si>
    <t>ELSA DEONICIA</t>
  </si>
  <si>
    <t>MERCEDES ORTIZ</t>
  </si>
  <si>
    <t>Lic.Enfermeria</t>
  </si>
  <si>
    <t>ANDRES</t>
  </si>
  <si>
    <t>MENDEZ</t>
  </si>
  <si>
    <t xml:space="preserve">MIGUEL RAMON </t>
  </si>
  <si>
    <t>TRAVIESO GARCIA</t>
  </si>
  <si>
    <t xml:space="preserve">Mayordomo </t>
  </si>
  <si>
    <t>Clinica Villa Hermosa</t>
  </si>
  <si>
    <t xml:space="preserve">WANDA YUSIL </t>
  </si>
  <si>
    <t>DEL ROSARIO</t>
  </si>
  <si>
    <t xml:space="preserve">Aux. de Oficina </t>
  </si>
  <si>
    <t xml:space="preserve">MARIA A. </t>
  </si>
  <si>
    <t>SANTANA SANTANA</t>
  </si>
  <si>
    <t>Sonografista a Herm.</t>
  </si>
  <si>
    <t xml:space="preserve">ENMA </t>
  </si>
  <si>
    <t xml:space="preserve"> DE LOS SANTOS</t>
  </si>
  <si>
    <t>UNAP Los Coco</t>
  </si>
  <si>
    <t xml:space="preserve">CARLOS  ANT. </t>
  </si>
  <si>
    <t>CORDONES</t>
  </si>
  <si>
    <t>UNAP KM 14</t>
  </si>
  <si>
    <t xml:space="preserve">FERMIN </t>
  </si>
  <si>
    <t>RIJO</t>
  </si>
  <si>
    <t>UNAP Luis J. Suarez</t>
  </si>
  <si>
    <t xml:space="preserve">DARYBEL </t>
  </si>
  <si>
    <t>PION GUERRERO</t>
  </si>
  <si>
    <t>Psicologa</t>
  </si>
  <si>
    <t>DINORA E</t>
  </si>
  <si>
    <t>RAMIREZ DE LA CRUZ</t>
  </si>
  <si>
    <t>Seccretaria</t>
  </si>
  <si>
    <t>Oficina area Romana</t>
  </si>
  <si>
    <t xml:space="preserve">MARGARITO </t>
  </si>
  <si>
    <t xml:space="preserve"> CUETO ROSARIO</t>
  </si>
  <si>
    <t xml:space="preserve">RAMONA GERTRUDIS </t>
  </si>
  <si>
    <t>HUNT S.</t>
  </si>
  <si>
    <t xml:space="preserve">Aux de farmacia </t>
  </si>
  <si>
    <t>Unap Luis J. Suarez</t>
  </si>
  <si>
    <t>PETRA FELICIA</t>
  </si>
  <si>
    <t xml:space="preserve"> GARCIA SANTANA</t>
  </si>
  <si>
    <t>Unap los mulo 3</t>
  </si>
  <si>
    <t xml:space="preserve">PROFECTA </t>
  </si>
  <si>
    <t>ACOSTA FERMIN</t>
  </si>
  <si>
    <t xml:space="preserve"> Unap Saona</t>
  </si>
  <si>
    <t>DOMINGA</t>
  </si>
  <si>
    <t>MEJIA</t>
  </si>
  <si>
    <t xml:space="preserve">Promotara </t>
  </si>
  <si>
    <t xml:space="preserve">Unap conani </t>
  </si>
  <si>
    <t xml:space="preserve">MARIANO  </t>
  </si>
  <si>
    <t xml:space="preserve">ANTONIO MARTE </t>
  </si>
  <si>
    <t>Unap villa verde</t>
  </si>
  <si>
    <t>DAISY MARIA</t>
  </si>
  <si>
    <t>DE  LEON FELIX</t>
  </si>
  <si>
    <t>Unap villa hermosa</t>
  </si>
  <si>
    <t>LIDIA S.</t>
  </si>
  <si>
    <t>FLORIMON</t>
  </si>
  <si>
    <t xml:space="preserve">RAQUEL </t>
  </si>
  <si>
    <t>REYES GONZALEZ</t>
  </si>
  <si>
    <t xml:space="preserve">PAULA CATHERINE </t>
  </si>
  <si>
    <t xml:space="preserve">FELICITA </t>
  </si>
  <si>
    <t>AGUSTIN MIGUEL</t>
  </si>
  <si>
    <t>Hosp. Guaymate</t>
  </si>
  <si>
    <t xml:space="preserve">VILENI DIONELA </t>
  </si>
  <si>
    <t>RODRIGUEZ LIRIANO</t>
  </si>
  <si>
    <t xml:space="preserve"> Area de Romana</t>
  </si>
  <si>
    <t>CPN Cumayasa</t>
  </si>
  <si>
    <t xml:space="preserve"> DEIVI  </t>
  </si>
  <si>
    <t>SILVESTRE DE LA CRUZ</t>
  </si>
  <si>
    <t>Unap la caleta</t>
  </si>
  <si>
    <t xml:space="preserve">JOSEFA  </t>
  </si>
  <si>
    <t xml:space="preserve">PADUA </t>
  </si>
  <si>
    <t xml:space="preserve">GLORIA CHUQUIANA </t>
  </si>
  <si>
    <t>JIMENEZ MEDINA</t>
  </si>
  <si>
    <t>Hosp. Luis J.Suarez</t>
  </si>
  <si>
    <t>MANUEL ODALIS</t>
  </si>
  <si>
    <t xml:space="preserve"> OGANDO CASTILLO</t>
  </si>
  <si>
    <t xml:space="preserve">FERNANDO ABAD </t>
  </si>
  <si>
    <t>GREGORIO SCROGGNS</t>
  </si>
  <si>
    <t xml:space="preserve">sereno </t>
  </si>
  <si>
    <t>Area Romana</t>
  </si>
  <si>
    <t>Unap caleta</t>
  </si>
  <si>
    <t>LAO EXAVIER</t>
  </si>
  <si>
    <t xml:space="preserve"> JOSE</t>
  </si>
  <si>
    <t>JOSE</t>
  </si>
  <si>
    <t xml:space="preserve"> ANUAL</t>
  </si>
  <si>
    <t xml:space="preserve">Unap Juan Pablo Duarte </t>
  </si>
  <si>
    <t>LUIS ALBERTO</t>
  </si>
  <si>
    <t>YAN</t>
  </si>
  <si>
    <t xml:space="preserve">Unap villa hermosa </t>
  </si>
  <si>
    <t>FRANCIA</t>
  </si>
  <si>
    <t>CARABALLO</t>
  </si>
  <si>
    <t xml:space="preserve">Unap isla saona </t>
  </si>
  <si>
    <t>MIGUEL ABELA</t>
  </si>
  <si>
    <t>Unap Villa hermosa</t>
  </si>
  <si>
    <t xml:space="preserve">MANUEL </t>
  </si>
  <si>
    <t xml:space="preserve">centro Diagnostico </t>
  </si>
  <si>
    <t>MASSIEL JOHANNA</t>
  </si>
  <si>
    <t>RODRIGUEZ</t>
  </si>
  <si>
    <t>unap la experiencia</t>
  </si>
  <si>
    <t>KARLA G.</t>
  </si>
  <si>
    <t>CANELO</t>
  </si>
  <si>
    <t xml:space="preserve">Digitadora </t>
  </si>
  <si>
    <t xml:space="preserve">Gerencia area </t>
  </si>
  <si>
    <t>YRIS YANET</t>
  </si>
  <si>
    <t>MARIANO</t>
  </si>
  <si>
    <t xml:space="preserve">UNAP Luis J. Suarez </t>
  </si>
  <si>
    <t xml:space="preserve">INAGCIO </t>
  </si>
  <si>
    <t>MORALES</t>
  </si>
  <si>
    <t xml:space="preserve">Unap villa Hermosa 3  </t>
  </si>
  <si>
    <t>SAMUEL</t>
  </si>
  <si>
    <t>BUZZELLE BAEZ</t>
  </si>
  <si>
    <t>FRANKLIN ENRIQUE</t>
  </si>
  <si>
    <t>RAMIREZ VILLAR</t>
  </si>
  <si>
    <t>Unap pica piedra</t>
  </si>
  <si>
    <t>MARIO MELVIN</t>
  </si>
  <si>
    <t>CEDEÑO DE JESUS</t>
  </si>
  <si>
    <t>Mensajero</t>
  </si>
  <si>
    <t>ANA IRIS</t>
  </si>
  <si>
    <t>CPN Villa hermosa</t>
  </si>
  <si>
    <t>JENNIFER ALEXANDRA</t>
  </si>
  <si>
    <t>RINCON BROWN.</t>
  </si>
  <si>
    <t>Conderje</t>
  </si>
  <si>
    <t>Km 14</t>
  </si>
  <si>
    <t>ARISMENDY EMERCILIO</t>
  </si>
  <si>
    <t>CONSTANZO MERCEDE</t>
  </si>
  <si>
    <t>Segurida</t>
  </si>
  <si>
    <t>DANIEL</t>
  </si>
  <si>
    <t>RAMOS MARTE</t>
  </si>
  <si>
    <t>Seguridad</t>
  </si>
  <si>
    <t>AGAPE GEORGE</t>
  </si>
  <si>
    <t>GERRERO VILLAFAÑA</t>
  </si>
  <si>
    <t>Unap Ninos de Cristo</t>
  </si>
  <si>
    <t>TOTAL NOMINA LA ROMANA</t>
  </si>
  <si>
    <t xml:space="preserve">                      ADMINISTRADORA</t>
  </si>
  <si>
    <t>PERSONAL HIGUEY</t>
  </si>
  <si>
    <t>-</t>
  </si>
  <si>
    <t xml:space="preserve">INES BASTARDO </t>
  </si>
  <si>
    <t>Gerencia area Higuey</t>
  </si>
  <si>
    <t>Clinica Pepe Rosario</t>
  </si>
  <si>
    <t xml:space="preserve">TERESA </t>
  </si>
  <si>
    <t>ESPINALES BAEZ</t>
  </si>
  <si>
    <t xml:space="preserve">conserje </t>
  </si>
  <si>
    <t>Unap Boca de Chavón</t>
  </si>
  <si>
    <t xml:space="preserve">NICAURY </t>
  </si>
  <si>
    <t>RUIZ ORTIZ</t>
  </si>
  <si>
    <t xml:space="preserve"> Unap Mamá Tingó </t>
  </si>
  <si>
    <t>PEREZ GUERRERO</t>
  </si>
  <si>
    <t xml:space="preserve"> Clinica Los Sotos</t>
  </si>
  <si>
    <t>GUERRERO SANTANA</t>
  </si>
  <si>
    <t>Clinica Guazuma</t>
  </si>
  <si>
    <t xml:space="preserve">ALEXANDRA </t>
  </si>
  <si>
    <t>CRUZ MEJIA</t>
  </si>
  <si>
    <t>Juan Pablo Duarte</t>
  </si>
  <si>
    <t xml:space="preserve">FULGENCIA </t>
  </si>
  <si>
    <t>GUERRERO CIPRIAN</t>
  </si>
  <si>
    <t xml:space="preserve"> UNAP San Pedro</t>
  </si>
  <si>
    <t xml:space="preserve">ANGELITA MARIA </t>
  </si>
  <si>
    <t>UNAP San Pedro</t>
  </si>
  <si>
    <t xml:space="preserve">LUISA </t>
  </si>
  <si>
    <t>RIJO SANTANA</t>
  </si>
  <si>
    <t>UNAP Benerito Higuey</t>
  </si>
  <si>
    <t>MERCEDES VASQUEZ</t>
  </si>
  <si>
    <t>Unap san pedro Higuey</t>
  </si>
  <si>
    <t xml:space="preserve">JESUS </t>
  </si>
  <si>
    <t>GUERRERO CEDEÑO</t>
  </si>
  <si>
    <t>Hosp. Veron</t>
  </si>
  <si>
    <t>BENITO</t>
  </si>
  <si>
    <t xml:space="preserve"> BERROA</t>
  </si>
  <si>
    <t>UNAP Benerito</t>
  </si>
  <si>
    <t xml:space="preserve">CRISTINA </t>
  </si>
  <si>
    <t>CARPIO</t>
  </si>
  <si>
    <t>UNAP Anamuyita</t>
  </si>
  <si>
    <t>VITERBO</t>
  </si>
  <si>
    <t xml:space="preserve"> PAULINO ZORRILLA</t>
  </si>
  <si>
    <t>ANTONIA</t>
  </si>
  <si>
    <t>TRINIDAD JAVIER</t>
  </si>
  <si>
    <t>Unap Cañada Honda</t>
  </si>
  <si>
    <t xml:space="preserve">NICOLA </t>
  </si>
  <si>
    <t>JAQUEZ JIMENEZ</t>
  </si>
  <si>
    <t>Supervisora de promotores</t>
  </si>
  <si>
    <t>ABRAHAN</t>
  </si>
  <si>
    <t xml:space="preserve"> NUÑEZ GUERRERO</t>
  </si>
  <si>
    <t xml:space="preserve">Enc. de farmacia </t>
  </si>
  <si>
    <t xml:space="preserve"> RAMOS JAVIER</t>
  </si>
  <si>
    <t xml:space="preserve"> Unap emergencia y desastre</t>
  </si>
  <si>
    <t>JANUEL A</t>
  </si>
  <si>
    <t>RIVERA TEJED</t>
  </si>
  <si>
    <t>EDIWIN</t>
  </si>
  <si>
    <t xml:space="preserve"> VIZCAINO SANTANA</t>
  </si>
  <si>
    <t>Unap bayaibe</t>
  </si>
  <si>
    <t xml:space="preserve">FIOR DALIZA </t>
  </si>
  <si>
    <t>unap los Rosales</t>
  </si>
  <si>
    <t>SANTA E.</t>
  </si>
  <si>
    <t xml:space="preserve"> GUERRERO RODRIGUEZ</t>
  </si>
  <si>
    <t>Conserje unap la malena</t>
  </si>
  <si>
    <t>unap la malena</t>
  </si>
  <si>
    <t>GENAO CASTILLO</t>
  </si>
  <si>
    <t>Area de Higuey</t>
  </si>
  <si>
    <t>Unap Villa cerro</t>
  </si>
  <si>
    <t>LARAS PINALES</t>
  </si>
  <si>
    <t>Area Higuey</t>
  </si>
  <si>
    <t>unap cañada honda</t>
  </si>
  <si>
    <t>MELANIA</t>
  </si>
  <si>
    <t>LOPEZ DE MORLA</t>
  </si>
  <si>
    <t xml:space="preserve">CPN San Martin </t>
  </si>
  <si>
    <t xml:space="preserve">GLENNY </t>
  </si>
  <si>
    <t>BERRY</t>
  </si>
  <si>
    <t>Hospital de veron</t>
  </si>
  <si>
    <t>AGUSTIN</t>
  </si>
  <si>
    <t>Unap el salado</t>
  </si>
  <si>
    <t>01/112020</t>
  </si>
  <si>
    <t>MADELAYNE RAYNERY</t>
  </si>
  <si>
    <t>RAMIREZ ACEVEDO</t>
  </si>
  <si>
    <t>Cordinadora sw zona</t>
  </si>
  <si>
    <t>HERRERA</t>
  </si>
  <si>
    <t>FRANCISCA</t>
  </si>
  <si>
    <t>CASTILLO DE SANTANA</t>
  </si>
  <si>
    <t>Unap San Francisco</t>
  </si>
  <si>
    <t>BRENDA EMILIA</t>
  </si>
  <si>
    <t>SOTO SANTANA</t>
  </si>
  <si>
    <t>TOTAL HIGUEY</t>
  </si>
  <si>
    <t xml:space="preserve">  </t>
  </si>
  <si>
    <t>TOTAL NOMINA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</si>
</sst>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[$-409]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Times New Roman"/>
      <family val="1"/>
    </font>
    <font>
      <sz val="8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5" fillId="0" borderId="0"/>
  </cellStyleXfs>
  <cellXfs count="161">
    <xf numFmtId="0" fontId="0" fillId="0" borderId="0" xfId="0"/>
    <xf numFmtId="0" fontId="3" fillId="0" borderId="0" xfId="0" applyFont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4" fontId="6" fillId="0" borderId="1" xfId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right" wrapText="1"/>
    </xf>
    <xf numFmtId="4" fontId="6" fillId="3" borderId="1" xfId="1" applyNumberFormat="1" applyFont="1" applyFill="1" applyBorder="1" applyAlignment="1">
      <alignment horizontal="right"/>
    </xf>
    <xf numFmtId="4" fontId="7" fillId="3" borderId="1" xfId="1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 wrapText="1"/>
    </xf>
    <xf numFmtId="4" fontId="7" fillId="0" borderId="1" xfId="1" applyNumberFormat="1" applyFont="1" applyBorder="1" applyAlignment="1">
      <alignment horizontal="right"/>
    </xf>
    <xf numFmtId="0" fontId="8" fillId="3" borderId="1" xfId="0" applyFont="1" applyFill="1" applyBorder="1"/>
    <xf numFmtId="0" fontId="8" fillId="0" borderId="1" xfId="0" applyFont="1" applyBorder="1"/>
    <xf numFmtId="4" fontId="8" fillId="0" borderId="1" xfId="0" applyNumberFormat="1" applyFont="1" applyBorder="1" applyAlignment="1">
      <alignment horizontal="right" wrapText="1"/>
    </xf>
    <xf numFmtId="4" fontId="8" fillId="0" borderId="1" xfId="1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 wrapText="1"/>
    </xf>
    <xf numFmtId="4" fontId="9" fillId="0" borderId="1" xfId="1" applyNumberFormat="1" applyFont="1" applyBorder="1" applyAlignment="1">
      <alignment horizontal="right"/>
    </xf>
    <xf numFmtId="0" fontId="6" fillId="3" borderId="2" xfId="0" applyFont="1" applyFill="1" applyBorder="1" applyAlignment="1">
      <alignment horizontal="left"/>
    </xf>
    <xf numFmtId="14" fontId="6" fillId="3" borderId="1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14" fontId="8" fillId="3" borderId="3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center"/>
    </xf>
    <xf numFmtId="0" fontId="10" fillId="0" borderId="1" xfId="0" applyFont="1" applyBorder="1" applyAlignment="1" applyProtection="1">
      <alignment vertical="top" wrapText="1" readingOrder="1"/>
      <protection locked="0"/>
    </xf>
    <xf numFmtId="4" fontId="6" fillId="0" borderId="1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right"/>
    </xf>
    <xf numFmtId="43" fontId="8" fillId="0" borderId="1" xfId="1" applyFont="1" applyBorder="1" applyAlignment="1">
      <alignment horizontal="center"/>
    </xf>
    <xf numFmtId="4" fontId="8" fillId="0" borderId="2" xfId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left"/>
    </xf>
    <xf numFmtId="43" fontId="6" fillId="0" borderId="1" xfId="1" applyFont="1" applyBorder="1" applyAlignment="1">
      <alignment horizontal="left"/>
    </xf>
    <xf numFmtId="43" fontId="6" fillId="0" borderId="1" xfId="1" applyFont="1" applyBorder="1" applyAlignment="1">
      <alignment horizontal="center"/>
    </xf>
    <xf numFmtId="43" fontId="6" fillId="0" borderId="1" xfId="1" applyFont="1" applyBorder="1" applyAlignment="1">
      <alignment horizontal="right"/>
    </xf>
    <xf numFmtId="0" fontId="6" fillId="3" borderId="4" xfId="0" applyFont="1" applyFill="1" applyBorder="1" applyAlignment="1">
      <alignment horizontal="left"/>
    </xf>
    <xf numFmtId="4" fontId="6" fillId="3" borderId="1" xfId="2" applyNumberFormat="1" applyFont="1" applyFill="1" applyBorder="1" applyAlignment="1">
      <alignment horizontal="right"/>
    </xf>
    <xf numFmtId="0" fontId="8" fillId="3" borderId="2" xfId="0" applyFont="1" applyFill="1" applyBorder="1"/>
    <xf numFmtId="0" fontId="8" fillId="0" borderId="4" xfId="0" applyFont="1" applyBorder="1" applyAlignment="1">
      <alignment horizontal="left"/>
    </xf>
    <xf numFmtId="0" fontId="8" fillId="3" borderId="5" xfId="0" applyFont="1" applyFill="1" applyBorder="1"/>
    <xf numFmtId="0" fontId="8" fillId="0" borderId="4" xfId="0" applyFont="1" applyBorder="1"/>
    <xf numFmtId="0" fontId="10" fillId="3" borderId="1" xfId="0" applyFont="1" applyFill="1" applyBorder="1" applyAlignment="1" applyProtection="1">
      <alignment vertical="top" readingOrder="1"/>
      <protection locked="0"/>
    </xf>
    <xf numFmtId="0" fontId="10" fillId="3" borderId="6" xfId="0" applyFont="1" applyFill="1" applyBorder="1" applyAlignment="1" applyProtection="1">
      <alignment vertical="top" readingOrder="1"/>
      <protection locked="0"/>
    </xf>
    <xf numFmtId="4" fontId="9" fillId="3" borderId="1" xfId="0" applyNumberFormat="1" applyFont="1" applyFill="1" applyBorder="1" applyAlignment="1">
      <alignment horizontal="right"/>
    </xf>
    <xf numFmtId="0" fontId="8" fillId="3" borderId="6" xfId="0" applyFont="1" applyFill="1" applyBorder="1"/>
    <xf numFmtId="0" fontId="8" fillId="0" borderId="7" xfId="0" applyFont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166" fontId="8" fillId="3" borderId="1" xfId="0" applyNumberFormat="1" applyFont="1" applyFill="1" applyBorder="1" applyAlignment="1">
      <alignment horizontal="center"/>
    </xf>
    <xf numFmtId="0" fontId="0" fillId="3" borderId="0" xfId="0" applyFill="1"/>
    <xf numFmtId="14" fontId="0" fillId="3" borderId="1" xfId="0" applyNumberFormat="1" applyFill="1" applyBorder="1" applyAlignment="1">
      <alignment wrapText="1"/>
    </xf>
    <xf numFmtId="14" fontId="0" fillId="0" borderId="1" xfId="0" applyNumberFormat="1" applyBorder="1"/>
    <xf numFmtId="0" fontId="8" fillId="4" borderId="1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" xfId="0" applyFont="1" applyFill="1" applyBorder="1"/>
    <xf numFmtId="4" fontId="6" fillId="4" borderId="1" xfId="2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4" fillId="0" borderId="1" xfId="0" applyFont="1" applyBorder="1"/>
    <xf numFmtId="0" fontId="12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13" fillId="0" borderId="1" xfId="0" applyFont="1" applyBorder="1"/>
    <xf numFmtId="0" fontId="4" fillId="0" borderId="0" xfId="0" applyFont="1"/>
    <xf numFmtId="0" fontId="12" fillId="0" borderId="0" xfId="0" applyFont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13" fillId="0" borderId="0" xfId="0" applyFont="1"/>
    <xf numFmtId="0" fontId="12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right" wrapText="1"/>
    </xf>
    <xf numFmtId="0" fontId="12" fillId="0" borderId="0" xfId="0" applyFont="1" applyAlignment="1">
      <alignment horizontal="left"/>
    </xf>
    <xf numFmtId="43" fontId="12" fillId="0" borderId="0" xfId="1" applyFont="1" applyBorder="1" applyAlignment="1">
      <alignment horizontal="center"/>
    </xf>
    <xf numFmtId="0" fontId="3" fillId="2" borderId="1" xfId="0" applyFont="1" applyFill="1" applyBorder="1"/>
    <xf numFmtId="0" fontId="3" fillId="2" borderId="0" xfId="0" applyFont="1" applyFill="1"/>
    <xf numFmtId="0" fontId="12" fillId="2" borderId="0" xfId="0" applyFont="1" applyFill="1"/>
    <xf numFmtId="4" fontId="12" fillId="2" borderId="0" xfId="0" applyNumberFormat="1" applyFont="1" applyFill="1" applyAlignment="1">
      <alignment horizontal="center"/>
    </xf>
    <xf numFmtId="0" fontId="5" fillId="2" borderId="2" xfId="0" applyFont="1" applyFill="1" applyBorder="1"/>
    <xf numFmtId="4" fontId="12" fillId="2" borderId="1" xfId="0" applyNumberFormat="1" applyFont="1" applyFill="1" applyBorder="1" applyAlignment="1">
      <alignment horizontal="center"/>
    </xf>
    <xf numFmtId="0" fontId="4" fillId="2" borderId="2" xfId="0" applyFont="1" applyFill="1" applyBorder="1"/>
    <xf numFmtId="4" fontId="5" fillId="0" borderId="1" xfId="0" applyNumberFormat="1" applyFont="1" applyBorder="1" applyAlignment="1">
      <alignment horizontal="right" wrapText="1"/>
    </xf>
    <xf numFmtId="4" fontId="5" fillId="0" borderId="1" xfId="1" applyNumberFormat="1" applyFont="1" applyBorder="1" applyAlignment="1">
      <alignment horizontal="right"/>
    </xf>
    <xf numFmtId="43" fontId="5" fillId="0" borderId="1" xfId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9" xfId="0" applyFont="1" applyBorder="1"/>
    <xf numFmtId="0" fontId="12" fillId="3" borderId="1" xfId="0" applyFont="1" applyFill="1" applyBorder="1"/>
    <xf numFmtId="4" fontId="12" fillId="0" borderId="1" xfId="1" applyNumberFormat="1" applyFont="1" applyBorder="1" applyAlignment="1">
      <alignment horizontal="right"/>
    </xf>
    <xf numFmtId="43" fontId="12" fillId="0" borderId="1" xfId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1" xfId="3" applyFont="1" applyBorder="1" applyAlignment="1">
      <alignment horizontal="left"/>
    </xf>
    <xf numFmtId="4" fontId="12" fillId="0" borderId="1" xfId="1" applyNumberFormat="1" applyFont="1" applyFill="1" applyBorder="1" applyAlignment="1">
      <alignment horizontal="right"/>
    </xf>
    <xf numFmtId="43" fontId="12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center"/>
    </xf>
    <xf numFmtId="0" fontId="12" fillId="0" borderId="1" xfId="0" applyFont="1" applyBorder="1" applyAlignment="1" applyProtection="1">
      <alignment vertical="top" wrapText="1" readingOrder="1"/>
      <protection locked="0"/>
    </xf>
    <xf numFmtId="4" fontId="12" fillId="0" borderId="1" xfId="0" applyNumberFormat="1" applyFont="1" applyBorder="1" applyAlignment="1">
      <alignment horizontal="right" wrapText="1"/>
    </xf>
    <xf numFmtId="14" fontId="13" fillId="0" borderId="1" xfId="0" applyNumberFormat="1" applyFont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4" fontId="12" fillId="3" borderId="1" xfId="2" applyNumberFormat="1" applyFont="1" applyFill="1" applyBorder="1" applyAlignment="1">
      <alignment horizontal="right"/>
    </xf>
    <xf numFmtId="166" fontId="12" fillId="3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12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12" fillId="0" borderId="6" xfId="0" applyFont="1" applyBorder="1"/>
    <xf numFmtId="4" fontId="12" fillId="0" borderId="6" xfId="0" applyNumberFormat="1" applyFont="1" applyBorder="1" applyAlignment="1">
      <alignment horizontal="right"/>
    </xf>
    <xf numFmtId="4" fontId="12" fillId="0" borderId="6" xfId="0" applyNumberFormat="1" applyFont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0" fontId="5" fillId="0" borderId="1" xfId="0" applyFont="1" applyBorder="1"/>
    <xf numFmtId="0" fontId="12" fillId="3" borderId="2" xfId="0" applyFont="1" applyFill="1" applyBorder="1" applyAlignment="1">
      <alignment horizontal="left"/>
    </xf>
    <xf numFmtId="14" fontId="12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 applyProtection="1">
      <alignment vertical="top" readingOrder="1"/>
      <protection locked="0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right"/>
    </xf>
    <xf numFmtId="43" fontId="12" fillId="0" borderId="1" xfId="1" applyFont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vertical="top" wrapText="1" readingOrder="1"/>
      <protection locked="0"/>
    </xf>
    <xf numFmtId="0" fontId="16" fillId="0" borderId="1" xfId="0" applyFont="1" applyBorder="1" applyAlignment="1" applyProtection="1">
      <alignment vertical="top" wrapText="1" readingOrder="1"/>
      <protection locked="0"/>
    </xf>
    <xf numFmtId="0" fontId="16" fillId="3" borderId="1" xfId="0" applyFont="1" applyFill="1" applyBorder="1" applyAlignment="1" applyProtection="1">
      <alignment vertical="top" wrapText="1" readingOrder="1"/>
      <protection locked="0"/>
    </xf>
    <xf numFmtId="0" fontId="13" fillId="3" borderId="1" xfId="0" applyFont="1" applyFill="1" applyBorder="1"/>
    <xf numFmtId="0" fontId="17" fillId="0" borderId="1" xfId="0" applyFont="1" applyBorder="1" applyAlignment="1" applyProtection="1">
      <alignment vertical="top" wrapText="1" readingOrder="1"/>
      <protection locked="0"/>
    </xf>
    <xf numFmtId="164" fontId="12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164" fontId="4" fillId="0" borderId="1" xfId="0" applyNumberFormat="1" applyFont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4" fontId="12" fillId="3" borderId="9" xfId="2" applyNumberFormat="1" applyFont="1" applyFill="1" applyBorder="1" applyAlignment="1">
      <alignment horizontal="right"/>
    </xf>
    <xf numFmtId="0" fontId="12" fillId="3" borderId="10" xfId="0" applyFont="1" applyFill="1" applyBorder="1" applyAlignment="1">
      <alignment horizontal="left"/>
    </xf>
    <xf numFmtId="4" fontId="2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4" fontId="12" fillId="0" borderId="1" xfId="0" applyNumberFormat="1" applyFont="1" applyBorder="1"/>
    <xf numFmtId="4" fontId="12" fillId="0" borderId="1" xfId="0" applyNumberFormat="1" applyFont="1" applyBorder="1" applyAlignment="1">
      <alignment wrapText="1"/>
    </xf>
    <xf numFmtId="4" fontId="12" fillId="0" borderId="1" xfId="1" applyNumberFormat="1" applyFont="1" applyBorder="1" applyAlignment="1"/>
    <xf numFmtId="14" fontId="13" fillId="0" borderId="0" xfId="0" applyNumberFormat="1" applyFont="1" applyAlignment="1">
      <alignment horizontal="center"/>
    </xf>
    <xf numFmtId="4" fontId="3" fillId="0" borderId="0" xfId="0" applyNumberFormat="1" applyFont="1"/>
    <xf numFmtId="4" fontId="12" fillId="0" borderId="0" xfId="0" applyNumberFormat="1" applyFont="1"/>
  </cellXfs>
  <cellStyles count="4">
    <cellStyle name="Millares" xfId="1" builtinId="3"/>
    <cellStyle name="Millares_Hoja1" xfId="2" xr:uid="{F896E350-AA1D-4C5E-80A1-90332A799157}"/>
    <cellStyle name="Normal" xfId="0" builtinId="0"/>
    <cellStyle name="Normal_Hoja1" xfId="3" xr:uid="{71F4ADB0-89C2-440B-957B-24AA19347E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704850</xdr:colOff>
      <xdr:row>2</xdr:row>
      <xdr:rowOff>123825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75BDE039-FAE5-4E1B-8A31-6B8F5A20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133600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514350</xdr:colOff>
      <xdr:row>0</xdr:row>
      <xdr:rowOff>0</xdr:rowOff>
    </xdr:from>
    <xdr:to>
      <xdr:col>13</xdr:col>
      <xdr:colOff>38101</xdr:colOff>
      <xdr:row>3</xdr:row>
      <xdr:rowOff>57150</xdr:rowOff>
    </xdr:to>
    <xdr:pic>
      <xdr:nvPicPr>
        <xdr:cNvPr id="3" name="Imagen 3" descr="Resultado de imagen de gobierno de la república dominicana logo">
          <a:extLst>
            <a:ext uri="{FF2B5EF4-FFF2-40B4-BE49-F238E27FC236}">
              <a16:creationId xmlns:a16="http://schemas.microsoft.com/office/drawing/2014/main" id="{1483226D-0A27-4D67-BEDF-610018767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8081010" y="0"/>
          <a:ext cx="1725931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57150</xdr:colOff>
      <xdr:row>127</xdr:row>
      <xdr:rowOff>0</xdr:rowOff>
    </xdr:from>
    <xdr:to>
      <xdr:col>13</xdr:col>
      <xdr:colOff>95251</xdr:colOff>
      <xdr:row>130</xdr:row>
      <xdr:rowOff>57150</xdr:rowOff>
    </xdr:to>
    <xdr:pic>
      <xdr:nvPicPr>
        <xdr:cNvPr id="4" name="Imagen 4" descr="Resultado de imagen de gobierno de la república dominicana logo">
          <a:extLst>
            <a:ext uri="{FF2B5EF4-FFF2-40B4-BE49-F238E27FC236}">
              <a16:creationId xmlns:a16="http://schemas.microsoft.com/office/drawing/2014/main" id="{F94CC731-D1B1-457E-992C-0FC6828B3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8141970" y="23324820"/>
          <a:ext cx="1722121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142875</xdr:colOff>
      <xdr:row>194</xdr:row>
      <xdr:rowOff>0</xdr:rowOff>
    </xdr:from>
    <xdr:to>
      <xdr:col>12</xdr:col>
      <xdr:colOff>390526</xdr:colOff>
      <xdr:row>197</xdr:row>
      <xdr:rowOff>57150</xdr:rowOff>
    </xdr:to>
    <xdr:pic>
      <xdr:nvPicPr>
        <xdr:cNvPr id="5" name="Imagen 5" descr="Resultado de imagen de gobierno de la república dominicana logo">
          <a:extLst>
            <a:ext uri="{FF2B5EF4-FFF2-40B4-BE49-F238E27FC236}">
              <a16:creationId xmlns:a16="http://schemas.microsoft.com/office/drawing/2014/main" id="{DEC61235-D9B9-4113-AA3F-F03859FF2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7755255" y="35585400"/>
          <a:ext cx="1718311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142875</xdr:colOff>
      <xdr:row>261</xdr:row>
      <xdr:rowOff>28575</xdr:rowOff>
    </xdr:from>
    <xdr:to>
      <xdr:col>13</xdr:col>
      <xdr:colOff>180976</xdr:colOff>
      <xdr:row>264</xdr:row>
      <xdr:rowOff>85725</xdr:rowOff>
    </xdr:to>
    <xdr:pic>
      <xdr:nvPicPr>
        <xdr:cNvPr id="6" name="Imagen 7" descr="Resultado de imagen de gobierno de la república dominicana logo">
          <a:extLst>
            <a:ext uri="{FF2B5EF4-FFF2-40B4-BE49-F238E27FC236}">
              <a16:creationId xmlns:a16="http://schemas.microsoft.com/office/drawing/2014/main" id="{C0661603-2CDD-4430-8657-E2394F975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8227695" y="47965995"/>
          <a:ext cx="1722121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342900</xdr:colOff>
      <xdr:row>332</xdr:row>
      <xdr:rowOff>28575</xdr:rowOff>
    </xdr:from>
    <xdr:to>
      <xdr:col>12</xdr:col>
      <xdr:colOff>590551</xdr:colOff>
      <xdr:row>335</xdr:row>
      <xdr:rowOff>85725</xdr:rowOff>
    </xdr:to>
    <xdr:pic>
      <xdr:nvPicPr>
        <xdr:cNvPr id="7" name="Imagen 8" descr="Resultado de imagen de gobierno de la república dominicana logo">
          <a:extLst>
            <a:ext uri="{FF2B5EF4-FFF2-40B4-BE49-F238E27FC236}">
              <a16:creationId xmlns:a16="http://schemas.microsoft.com/office/drawing/2014/main" id="{73F9BED2-B4EC-4F13-BD11-593507F01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7955280" y="61186695"/>
          <a:ext cx="1718311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2</xdr:col>
      <xdr:colOff>685800</xdr:colOff>
      <xdr:row>129</xdr:row>
      <xdr:rowOff>123825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AC6BF77F-2772-4F5F-87D6-986A2DD0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24820"/>
          <a:ext cx="2133600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194</xdr:row>
      <xdr:rowOff>38100</xdr:rowOff>
    </xdr:from>
    <xdr:to>
      <xdr:col>2</xdr:col>
      <xdr:colOff>323850</xdr:colOff>
      <xdr:row>197</xdr:row>
      <xdr:rowOff>47625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67F42118-6362-4FB4-9161-26E4ED6F9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0"/>
          <a:ext cx="1771650" cy="558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261</xdr:row>
      <xdr:rowOff>19050</xdr:rowOff>
    </xdr:from>
    <xdr:to>
      <xdr:col>2</xdr:col>
      <xdr:colOff>685800</xdr:colOff>
      <xdr:row>264</xdr:row>
      <xdr:rowOff>95250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5659FED7-243A-4DB4-95BA-DD862BAEB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956470"/>
          <a:ext cx="213360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331</xdr:row>
      <xdr:rowOff>0</xdr:rowOff>
    </xdr:from>
    <xdr:to>
      <xdr:col>2</xdr:col>
      <xdr:colOff>885825</xdr:colOff>
      <xdr:row>334</xdr:row>
      <xdr:rowOff>133350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FB39D194-9673-4246-A05C-437F6408C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0975240"/>
          <a:ext cx="2133600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CA6E6-EA73-4B3F-8CC1-B240A8999343}">
  <dimension ref="A1:N375"/>
  <sheetViews>
    <sheetView tabSelected="1" zoomScale="102" zoomScaleNormal="102" workbookViewId="0">
      <selection activeCell="B5" sqref="B5"/>
    </sheetView>
  </sheetViews>
  <sheetFormatPr baseColWidth="10" defaultRowHeight="14.4" x14ac:dyDescent="0.3"/>
  <cols>
    <col min="1" max="1" width="4.5546875" customWidth="1"/>
    <col min="2" max="2" width="16.5546875" customWidth="1"/>
    <col min="3" max="3" width="18.109375" customWidth="1"/>
    <col min="4" max="4" width="16.77734375" customWidth="1"/>
    <col min="5" max="5" width="18" customWidth="1"/>
    <col min="6" max="6" width="13.5546875" customWidth="1"/>
    <col min="7" max="7" width="9" customWidth="1"/>
    <col min="8" max="8" width="7" customWidth="1"/>
    <col min="9" max="9" width="7.44140625" customWidth="1"/>
    <col min="10" max="10" width="6.88671875" customWidth="1"/>
    <col min="11" max="11" width="7.44140625" customWidth="1"/>
    <col min="12" max="12" width="7.109375" customWidth="1"/>
    <col min="13" max="13" width="10" customWidth="1"/>
    <col min="14" max="14" width="9.6640625" customWidth="1"/>
  </cols>
  <sheetData>
    <row r="1" spans="1:14" x14ac:dyDescent="0.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3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3">
      <c r="B3" s="1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3"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x14ac:dyDescent="0.3">
      <c r="B5" s="2" t="s">
        <v>4</v>
      </c>
      <c r="C5" s="2"/>
      <c r="D5" s="3"/>
      <c r="E5" s="3"/>
      <c r="F5" s="3"/>
      <c r="G5" s="3"/>
      <c r="H5" s="2"/>
      <c r="I5" s="3"/>
      <c r="J5" s="3"/>
      <c r="K5" s="4"/>
      <c r="L5" s="3"/>
      <c r="M5" s="3"/>
      <c r="N5" s="3"/>
    </row>
    <row r="6" spans="1:14" ht="21.6" x14ac:dyDescent="0.3">
      <c r="B6" s="2" t="s">
        <v>5</v>
      </c>
      <c r="C6" s="2" t="s">
        <v>6</v>
      </c>
      <c r="D6" s="2" t="s">
        <v>7</v>
      </c>
      <c r="E6" s="2" t="s">
        <v>8</v>
      </c>
      <c r="F6" s="4" t="s">
        <v>9</v>
      </c>
      <c r="G6" s="2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4" t="s">
        <v>15</v>
      </c>
      <c r="M6" s="6" t="s">
        <v>16</v>
      </c>
      <c r="N6" s="7" t="s">
        <v>17</v>
      </c>
    </row>
    <row r="7" spans="1:14" x14ac:dyDescent="0.3">
      <c r="A7">
        <v>1</v>
      </c>
      <c r="B7" s="8" t="s">
        <v>18</v>
      </c>
      <c r="C7" s="8" t="s">
        <v>19</v>
      </c>
      <c r="D7" s="8" t="s">
        <v>20</v>
      </c>
      <c r="E7" s="9" t="s">
        <v>21</v>
      </c>
      <c r="F7" s="9" t="s">
        <v>22</v>
      </c>
      <c r="G7" s="10">
        <v>5000</v>
      </c>
      <c r="H7" s="10">
        <f>G7*2.87%</f>
        <v>143.5</v>
      </c>
      <c r="I7" s="10">
        <f>G7*3.04%</f>
        <v>152</v>
      </c>
      <c r="J7" s="10"/>
      <c r="K7" s="10"/>
      <c r="L7" s="10"/>
      <c r="M7" s="10">
        <v>4704.5</v>
      </c>
      <c r="N7" s="11">
        <v>39210</v>
      </c>
    </row>
    <row r="8" spans="1:14" x14ac:dyDescent="0.3">
      <c r="A8">
        <f>A7+1</f>
        <v>2</v>
      </c>
      <c r="B8" s="12" t="s">
        <v>23</v>
      </c>
      <c r="C8" s="12" t="s">
        <v>24</v>
      </c>
      <c r="D8" s="12" t="s">
        <v>25</v>
      </c>
      <c r="E8" s="13" t="s">
        <v>21</v>
      </c>
      <c r="F8" s="13" t="s">
        <v>26</v>
      </c>
      <c r="G8" s="14">
        <v>5000</v>
      </c>
      <c r="H8" s="14">
        <v>143.5</v>
      </c>
      <c r="I8" s="14">
        <v>152</v>
      </c>
      <c r="J8" s="14"/>
      <c r="K8" s="15">
        <v>0</v>
      </c>
      <c r="L8" s="14">
        <v>0</v>
      </c>
      <c r="M8" s="10">
        <f>G8-H8-I8-K8-L8</f>
        <v>4704.5</v>
      </c>
      <c r="N8" s="16">
        <v>39084</v>
      </c>
    </row>
    <row r="9" spans="1:14" x14ac:dyDescent="0.3">
      <c r="A9">
        <f t="shared" ref="A9:A72" si="0">A8+1</f>
        <v>3</v>
      </c>
      <c r="B9" s="12" t="s">
        <v>27</v>
      </c>
      <c r="C9" s="12" t="s">
        <v>28</v>
      </c>
      <c r="D9" s="12" t="s">
        <v>29</v>
      </c>
      <c r="E9" s="13" t="s">
        <v>21</v>
      </c>
      <c r="F9" s="13" t="s">
        <v>30</v>
      </c>
      <c r="G9" s="17">
        <v>18400</v>
      </c>
      <c r="H9" s="18">
        <f>G9*2.87%</f>
        <v>528.08000000000004</v>
      </c>
      <c r="I9" s="18">
        <f>G9*3.04%</f>
        <v>559.36</v>
      </c>
      <c r="J9" s="18"/>
      <c r="K9" s="19">
        <v>0</v>
      </c>
      <c r="L9" s="18">
        <v>0</v>
      </c>
      <c r="M9" s="18">
        <f>G9-H9-I9-K9-L9</f>
        <v>17312.559999999998</v>
      </c>
      <c r="N9" s="16">
        <v>39142</v>
      </c>
    </row>
    <row r="10" spans="1:14" x14ac:dyDescent="0.3">
      <c r="A10">
        <f t="shared" si="0"/>
        <v>4</v>
      </c>
      <c r="B10" s="8" t="s">
        <v>31</v>
      </c>
      <c r="C10" s="8" t="s">
        <v>32</v>
      </c>
      <c r="D10" s="8" t="s">
        <v>33</v>
      </c>
      <c r="E10" s="9" t="s">
        <v>21</v>
      </c>
      <c r="F10" s="9" t="s">
        <v>34</v>
      </c>
      <c r="G10" s="20">
        <v>5000</v>
      </c>
      <c r="H10" s="20">
        <v>143.5</v>
      </c>
      <c r="I10" s="20">
        <v>152</v>
      </c>
      <c r="J10" s="20"/>
      <c r="K10" s="21">
        <v>0</v>
      </c>
      <c r="L10" s="20"/>
      <c r="M10" s="10">
        <f>G10-H10-I10-K10-L10</f>
        <v>4704.5</v>
      </c>
      <c r="N10" s="22">
        <v>39258</v>
      </c>
    </row>
    <row r="11" spans="1:14" x14ac:dyDescent="0.3">
      <c r="A11">
        <f t="shared" si="0"/>
        <v>5</v>
      </c>
      <c r="B11" s="8" t="s">
        <v>35</v>
      </c>
      <c r="C11" s="8" t="s">
        <v>36</v>
      </c>
      <c r="D11" s="8" t="s">
        <v>25</v>
      </c>
      <c r="E11" s="9" t="s">
        <v>21</v>
      </c>
      <c r="F11" s="9" t="s">
        <v>37</v>
      </c>
      <c r="G11" s="20">
        <v>5000</v>
      </c>
      <c r="H11" s="20">
        <v>143.5</v>
      </c>
      <c r="I11" s="20">
        <v>152</v>
      </c>
      <c r="J11" s="20"/>
      <c r="K11" s="21"/>
      <c r="L11" s="20"/>
      <c r="M11" s="20">
        <v>4704.5</v>
      </c>
      <c r="N11" s="22">
        <v>39234</v>
      </c>
    </row>
    <row r="12" spans="1:14" x14ac:dyDescent="0.3">
      <c r="A12">
        <f t="shared" si="0"/>
        <v>6</v>
      </c>
      <c r="B12" s="12" t="s">
        <v>38</v>
      </c>
      <c r="C12" s="12" t="s">
        <v>39</v>
      </c>
      <c r="D12" s="12" t="s">
        <v>25</v>
      </c>
      <c r="E12" s="13" t="s">
        <v>21</v>
      </c>
      <c r="F12" s="13" t="s">
        <v>40</v>
      </c>
      <c r="G12" s="18">
        <v>5000</v>
      </c>
      <c r="H12" s="18">
        <f>G12*2.87%</f>
        <v>143.5</v>
      </c>
      <c r="I12" s="18">
        <f>G12*3.04%</f>
        <v>152</v>
      </c>
      <c r="J12" s="18"/>
      <c r="K12" s="19">
        <v>0</v>
      </c>
      <c r="L12" s="18"/>
      <c r="M12" s="10">
        <f t="shared" ref="M12:M28" si="1">G12-H12-I12-K12-L12</f>
        <v>4704.5</v>
      </c>
      <c r="N12" s="11">
        <v>39265</v>
      </c>
    </row>
    <row r="13" spans="1:14" x14ac:dyDescent="0.3">
      <c r="A13">
        <f t="shared" si="0"/>
        <v>7</v>
      </c>
      <c r="B13" s="8" t="s">
        <v>41</v>
      </c>
      <c r="C13" s="8" t="s">
        <v>42</v>
      </c>
      <c r="D13" s="8" t="s">
        <v>43</v>
      </c>
      <c r="E13" s="9" t="s">
        <v>21</v>
      </c>
      <c r="F13" s="9" t="s">
        <v>44</v>
      </c>
      <c r="G13" s="20">
        <v>18400</v>
      </c>
      <c r="H13" s="20">
        <v>528.08000000000004</v>
      </c>
      <c r="I13" s="20">
        <v>559.36</v>
      </c>
      <c r="J13" s="20"/>
      <c r="K13" s="21">
        <v>0</v>
      </c>
      <c r="L13" s="20">
        <v>1190.1199999999999</v>
      </c>
      <c r="M13" s="10">
        <f t="shared" si="1"/>
        <v>16122.439999999999</v>
      </c>
      <c r="N13" s="22">
        <v>39265</v>
      </c>
    </row>
    <row r="14" spans="1:14" x14ac:dyDescent="0.3">
      <c r="A14">
        <f t="shared" si="0"/>
        <v>8</v>
      </c>
      <c r="B14" s="8" t="s">
        <v>45</v>
      </c>
      <c r="C14" s="8" t="s">
        <v>46</v>
      </c>
      <c r="D14" s="8" t="s">
        <v>25</v>
      </c>
      <c r="E14" s="9" t="s">
        <v>21</v>
      </c>
      <c r="F14" s="9" t="s">
        <v>47</v>
      </c>
      <c r="G14" s="20">
        <v>5000</v>
      </c>
      <c r="H14" s="20">
        <v>143.5</v>
      </c>
      <c r="I14" s="20">
        <v>152</v>
      </c>
      <c r="J14" s="20"/>
      <c r="K14" s="21">
        <v>0</v>
      </c>
      <c r="L14" s="20"/>
      <c r="M14" s="10">
        <f t="shared" si="1"/>
        <v>4704.5</v>
      </c>
      <c r="N14" s="22">
        <v>39265</v>
      </c>
    </row>
    <row r="15" spans="1:14" x14ac:dyDescent="0.3">
      <c r="A15">
        <f t="shared" si="0"/>
        <v>9</v>
      </c>
      <c r="B15" s="8" t="s">
        <v>48</v>
      </c>
      <c r="C15" s="8" t="s">
        <v>49</v>
      </c>
      <c r="D15" s="8" t="s">
        <v>50</v>
      </c>
      <c r="E15" s="9" t="s">
        <v>21</v>
      </c>
      <c r="F15" s="9" t="s">
        <v>51</v>
      </c>
      <c r="G15" s="20">
        <v>13312.4</v>
      </c>
      <c r="H15" s="20">
        <v>382.06587999999999</v>
      </c>
      <c r="I15" s="20">
        <v>404.69695999999999</v>
      </c>
      <c r="J15" s="20"/>
      <c r="K15" s="21">
        <v>0</v>
      </c>
      <c r="L15" s="20">
        <v>1190.1199999999999</v>
      </c>
      <c r="M15" s="10">
        <f t="shared" si="1"/>
        <v>11335.517159999999</v>
      </c>
      <c r="N15" s="22">
        <v>39265</v>
      </c>
    </row>
    <row r="16" spans="1:14" x14ac:dyDescent="0.3">
      <c r="A16">
        <f t="shared" si="0"/>
        <v>10</v>
      </c>
      <c r="B16" s="8" t="s">
        <v>52</v>
      </c>
      <c r="C16" s="8" t="s">
        <v>53</v>
      </c>
      <c r="D16" s="8" t="s">
        <v>33</v>
      </c>
      <c r="E16" s="9" t="s">
        <v>21</v>
      </c>
      <c r="F16" s="9" t="s">
        <v>54</v>
      </c>
      <c r="G16" s="20">
        <v>5000</v>
      </c>
      <c r="H16" s="20">
        <v>143.5</v>
      </c>
      <c r="I16" s="20">
        <v>152</v>
      </c>
      <c r="J16" s="20"/>
      <c r="K16" s="21">
        <v>0</v>
      </c>
      <c r="L16" s="20"/>
      <c r="M16" s="10">
        <f t="shared" si="1"/>
        <v>4704.5</v>
      </c>
      <c r="N16" s="22">
        <v>39265</v>
      </c>
    </row>
    <row r="17" spans="1:14" x14ac:dyDescent="0.3">
      <c r="A17">
        <f t="shared" si="0"/>
        <v>11</v>
      </c>
      <c r="B17" s="8" t="s">
        <v>55</v>
      </c>
      <c r="C17" s="8" t="s">
        <v>56</v>
      </c>
      <c r="D17" s="8" t="s">
        <v>57</v>
      </c>
      <c r="E17" s="9" t="s">
        <v>21</v>
      </c>
      <c r="F17" s="9" t="s">
        <v>58</v>
      </c>
      <c r="G17" s="20">
        <v>5000</v>
      </c>
      <c r="H17" s="20">
        <v>143.5</v>
      </c>
      <c r="I17" s="20">
        <v>152</v>
      </c>
      <c r="J17" s="20"/>
      <c r="K17" s="21">
        <v>0</v>
      </c>
      <c r="L17" s="20"/>
      <c r="M17" s="10">
        <f t="shared" si="1"/>
        <v>4704.5</v>
      </c>
      <c r="N17" s="22">
        <v>39281</v>
      </c>
    </row>
    <row r="18" spans="1:14" x14ac:dyDescent="0.3">
      <c r="A18">
        <f t="shared" si="0"/>
        <v>12</v>
      </c>
      <c r="B18" s="12" t="s">
        <v>59</v>
      </c>
      <c r="C18" s="12" t="s">
        <v>60</v>
      </c>
      <c r="D18" s="12" t="s">
        <v>33</v>
      </c>
      <c r="E18" s="13" t="s">
        <v>21</v>
      </c>
      <c r="F18" s="13" t="s">
        <v>61</v>
      </c>
      <c r="G18" s="14">
        <v>5000</v>
      </c>
      <c r="H18" s="14">
        <v>143.5</v>
      </c>
      <c r="I18" s="14">
        <v>152</v>
      </c>
      <c r="J18" s="14"/>
      <c r="K18" s="15">
        <v>0</v>
      </c>
      <c r="L18" s="14"/>
      <c r="M18" s="18">
        <f t="shared" si="1"/>
        <v>4704.5</v>
      </c>
      <c r="N18" s="16">
        <v>39286</v>
      </c>
    </row>
    <row r="19" spans="1:14" x14ac:dyDescent="0.3">
      <c r="A19">
        <f t="shared" si="0"/>
        <v>13</v>
      </c>
      <c r="B19" s="8" t="s">
        <v>62</v>
      </c>
      <c r="C19" s="8" t="s">
        <v>63</v>
      </c>
      <c r="D19" s="8" t="s">
        <v>64</v>
      </c>
      <c r="E19" s="9" t="s">
        <v>21</v>
      </c>
      <c r="F19" s="9" t="s">
        <v>65</v>
      </c>
      <c r="G19" s="20">
        <v>7000</v>
      </c>
      <c r="H19" s="20">
        <v>200.9</v>
      </c>
      <c r="I19" s="20">
        <v>212.8</v>
      </c>
      <c r="J19" s="20"/>
      <c r="K19" s="21">
        <v>0</v>
      </c>
      <c r="L19" s="20"/>
      <c r="M19" s="10">
        <f t="shared" si="1"/>
        <v>6586.3</v>
      </c>
      <c r="N19" s="22">
        <v>39295</v>
      </c>
    </row>
    <row r="20" spans="1:14" x14ac:dyDescent="0.3">
      <c r="A20">
        <f t="shared" si="0"/>
        <v>14</v>
      </c>
      <c r="B20" s="12" t="s">
        <v>66</v>
      </c>
      <c r="C20" s="12" t="s">
        <v>67</v>
      </c>
      <c r="D20" s="12" t="s">
        <v>25</v>
      </c>
      <c r="E20" s="13" t="s">
        <v>21</v>
      </c>
      <c r="F20" s="13" t="s">
        <v>68</v>
      </c>
      <c r="G20" s="14">
        <v>5000</v>
      </c>
      <c r="H20" s="14">
        <v>143.5</v>
      </c>
      <c r="I20" s="14">
        <v>152</v>
      </c>
      <c r="J20" s="14"/>
      <c r="K20" s="15"/>
      <c r="L20" s="14"/>
      <c r="M20" s="14">
        <v>4704.5</v>
      </c>
      <c r="N20" s="16">
        <v>39295</v>
      </c>
    </row>
    <row r="21" spans="1:14" x14ac:dyDescent="0.3">
      <c r="A21">
        <f t="shared" si="0"/>
        <v>15</v>
      </c>
      <c r="B21" s="8" t="s">
        <v>69</v>
      </c>
      <c r="C21" s="8" t="s">
        <v>70</v>
      </c>
      <c r="D21" s="8" t="s">
        <v>33</v>
      </c>
      <c r="E21" s="9" t="s">
        <v>21</v>
      </c>
      <c r="F21" s="9" t="s">
        <v>71</v>
      </c>
      <c r="G21" s="23">
        <v>8318.0400000000009</v>
      </c>
      <c r="H21" s="10">
        <f>G21*2.87%</f>
        <v>238.72774800000002</v>
      </c>
      <c r="I21" s="10">
        <f>G21*3.04%</f>
        <v>252.86841600000002</v>
      </c>
      <c r="J21" s="10"/>
      <c r="K21" s="24">
        <v>0</v>
      </c>
      <c r="L21" s="10"/>
      <c r="M21" s="10">
        <f t="shared" si="1"/>
        <v>7826.4438360000004</v>
      </c>
      <c r="N21" s="22">
        <v>39338</v>
      </c>
    </row>
    <row r="22" spans="1:14" x14ac:dyDescent="0.3">
      <c r="A22">
        <f t="shared" si="0"/>
        <v>16</v>
      </c>
      <c r="B22" s="8" t="s">
        <v>72</v>
      </c>
      <c r="C22" s="8" t="s">
        <v>73</v>
      </c>
      <c r="D22" s="8" t="s">
        <v>50</v>
      </c>
      <c r="E22" s="9" t="s">
        <v>21</v>
      </c>
      <c r="F22" s="9" t="s">
        <v>74</v>
      </c>
      <c r="G22" s="23">
        <v>18312</v>
      </c>
      <c r="H22" s="10">
        <f>G22*2.87%</f>
        <v>525.55439999999999</v>
      </c>
      <c r="I22" s="10">
        <f>G22*3.04%</f>
        <v>556.6848</v>
      </c>
      <c r="J22" s="24">
        <v>0</v>
      </c>
      <c r="K22" s="24">
        <v>0</v>
      </c>
      <c r="L22" s="24">
        <v>0</v>
      </c>
      <c r="M22" s="24">
        <f t="shared" si="1"/>
        <v>17229.7608</v>
      </c>
      <c r="N22" s="22">
        <v>39702</v>
      </c>
    </row>
    <row r="23" spans="1:14" x14ac:dyDescent="0.3">
      <c r="A23">
        <f t="shared" si="0"/>
        <v>17</v>
      </c>
      <c r="B23" s="8" t="s">
        <v>75</v>
      </c>
      <c r="C23" s="8" t="s">
        <v>76</v>
      </c>
      <c r="D23" s="8" t="s">
        <v>25</v>
      </c>
      <c r="E23" s="9" t="s">
        <v>21</v>
      </c>
      <c r="F23" s="8" t="s">
        <v>77</v>
      </c>
      <c r="G23" s="20">
        <v>5000</v>
      </c>
      <c r="H23" s="20">
        <v>143.5</v>
      </c>
      <c r="I23" s="20">
        <v>152</v>
      </c>
      <c r="J23" s="20"/>
      <c r="K23" s="21">
        <v>3000</v>
      </c>
      <c r="L23" s="20"/>
      <c r="M23" s="10">
        <f t="shared" si="1"/>
        <v>1704.5</v>
      </c>
      <c r="N23" s="22">
        <v>39356</v>
      </c>
    </row>
    <row r="24" spans="1:14" x14ac:dyDescent="0.3">
      <c r="A24">
        <f t="shared" si="0"/>
        <v>18</v>
      </c>
      <c r="B24" s="8" t="s">
        <v>78</v>
      </c>
      <c r="C24" s="8" t="s">
        <v>79</v>
      </c>
      <c r="D24" s="8" t="s">
        <v>80</v>
      </c>
      <c r="E24" s="9" t="s">
        <v>21</v>
      </c>
      <c r="F24" s="12" t="s">
        <v>81</v>
      </c>
      <c r="G24" s="20">
        <v>28657.01</v>
      </c>
      <c r="H24" s="20">
        <v>822.456187</v>
      </c>
      <c r="I24" s="20">
        <v>871.17310399999997</v>
      </c>
      <c r="J24" s="20"/>
      <c r="K24" s="21">
        <v>0</v>
      </c>
      <c r="L24" s="20">
        <v>0</v>
      </c>
      <c r="M24" s="10">
        <f t="shared" si="1"/>
        <v>26963.380708999997</v>
      </c>
      <c r="N24" s="22">
        <v>39302</v>
      </c>
    </row>
    <row r="25" spans="1:14" x14ac:dyDescent="0.3">
      <c r="A25">
        <f t="shared" si="0"/>
        <v>19</v>
      </c>
      <c r="B25" s="12" t="s">
        <v>82</v>
      </c>
      <c r="C25" s="12" t="s">
        <v>83</v>
      </c>
      <c r="D25" s="12" t="s">
        <v>84</v>
      </c>
      <c r="E25" s="13" t="s">
        <v>21</v>
      </c>
      <c r="F25" s="13" t="s">
        <v>85</v>
      </c>
      <c r="G25" s="20">
        <v>27600</v>
      </c>
      <c r="H25" s="20">
        <v>792.12</v>
      </c>
      <c r="I25" s="20">
        <v>839.04</v>
      </c>
      <c r="J25" s="20"/>
      <c r="K25" s="21">
        <v>0</v>
      </c>
      <c r="L25" s="20">
        <v>0</v>
      </c>
      <c r="M25" s="10">
        <f t="shared" si="1"/>
        <v>25968.84</v>
      </c>
      <c r="N25" s="22">
        <v>39419</v>
      </c>
    </row>
    <row r="26" spans="1:14" x14ac:dyDescent="0.3">
      <c r="A26">
        <f t="shared" si="0"/>
        <v>20</v>
      </c>
      <c r="B26" s="12" t="s">
        <v>86</v>
      </c>
      <c r="C26" s="12" t="s">
        <v>87</v>
      </c>
      <c r="D26" s="8" t="s">
        <v>33</v>
      </c>
      <c r="E26" s="9" t="s">
        <v>21</v>
      </c>
      <c r="F26" s="13" t="s">
        <v>88</v>
      </c>
      <c r="G26" s="20">
        <v>5000</v>
      </c>
      <c r="H26" s="20">
        <v>143.5</v>
      </c>
      <c r="I26" s="20">
        <v>152</v>
      </c>
      <c r="J26" s="20"/>
      <c r="K26" s="21">
        <v>0</v>
      </c>
      <c r="L26" s="20"/>
      <c r="M26" s="10">
        <f t="shared" si="1"/>
        <v>4704.5</v>
      </c>
      <c r="N26" s="22">
        <v>39499</v>
      </c>
    </row>
    <row r="27" spans="1:14" x14ac:dyDescent="0.3">
      <c r="A27">
        <f t="shared" si="0"/>
        <v>21</v>
      </c>
      <c r="B27" s="12" t="s">
        <v>89</v>
      </c>
      <c r="C27" s="12" t="s">
        <v>90</v>
      </c>
      <c r="D27" s="9" t="s">
        <v>84</v>
      </c>
      <c r="E27" s="9" t="s">
        <v>21</v>
      </c>
      <c r="F27" s="13" t="s">
        <v>91</v>
      </c>
      <c r="G27" s="10">
        <v>24000</v>
      </c>
      <c r="H27" s="10">
        <f>G27*2.87%</f>
        <v>688.8</v>
      </c>
      <c r="I27" s="10">
        <f>G27*3.04%</f>
        <v>729.6</v>
      </c>
      <c r="J27" s="10"/>
      <c r="K27" s="24">
        <v>0</v>
      </c>
      <c r="L27" s="10">
        <v>0</v>
      </c>
      <c r="M27" s="10">
        <f t="shared" si="1"/>
        <v>22581.600000000002</v>
      </c>
      <c r="N27" s="11">
        <v>39524</v>
      </c>
    </row>
    <row r="28" spans="1:14" x14ac:dyDescent="0.3">
      <c r="A28">
        <f t="shared" si="0"/>
        <v>22</v>
      </c>
      <c r="B28" s="12" t="s">
        <v>92</v>
      </c>
      <c r="C28" s="12" t="s">
        <v>93</v>
      </c>
      <c r="D28" s="9" t="s">
        <v>94</v>
      </c>
      <c r="E28" s="9" t="s">
        <v>21</v>
      </c>
      <c r="F28" s="12" t="s">
        <v>95</v>
      </c>
      <c r="G28" s="10">
        <v>11596.6</v>
      </c>
      <c r="H28" s="10">
        <f>G28*2.87%</f>
        <v>332.82242000000002</v>
      </c>
      <c r="I28" s="10">
        <f>G28*3.04%</f>
        <v>352.53664000000003</v>
      </c>
      <c r="J28" s="10"/>
      <c r="K28" s="24">
        <v>0</v>
      </c>
      <c r="L28" s="10">
        <v>0</v>
      </c>
      <c r="M28" s="10">
        <f t="shared" si="1"/>
        <v>10911.24094</v>
      </c>
      <c r="N28" s="11">
        <v>39539</v>
      </c>
    </row>
    <row r="29" spans="1:14" x14ac:dyDescent="0.3">
      <c r="A29">
        <f t="shared" si="0"/>
        <v>23</v>
      </c>
      <c r="B29" s="12" t="s">
        <v>96</v>
      </c>
      <c r="C29" s="12" t="s">
        <v>97</v>
      </c>
      <c r="D29" s="9" t="s">
        <v>98</v>
      </c>
      <c r="E29" s="9" t="s">
        <v>21</v>
      </c>
      <c r="F29" s="13" t="s">
        <v>91</v>
      </c>
      <c r="G29" s="10">
        <v>5000</v>
      </c>
      <c r="H29" s="10">
        <f>G29*2.87%</f>
        <v>143.5</v>
      </c>
      <c r="I29" s="10">
        <f>G29*3.04%</f>
        <v>152</v>
      </c>
      <c r="J29" s="10"/>
      <c r="K29" s="24">
        <v>0</v>
      </c>
      <c r="L29" s="10"/>
      <c r="M29" s="10">
        <f>G29-H29-I29-K29</f>
        <v>4704.5</v>
      </c>
      <c r="N29" s="11">
        <v>39568</v>
      </c>
    </row>
    <row r="30" spans="1:14" x14ac:dyDescent="0.3">
      <c r="A30">
        <f t="shared" si="0"/>
        <v>24</v>
      </c>
      <c r="B30" s="12" t="s">
        <v>99</v>
      </c>
      <c r="C30" s="12" t="s">
        <v>100</v>
      </c>
      <c r="D30" s="8" t="s">
        <v>101</v>
      </c>
      <c r="E30" s="9" t="s">
        <v>21</v>
      </c>
      <c r="F30" s="12" t="s">
        <v>102</v>
      </c>
      <c r="G30" s="20">
        <v>24000</v>
      </c>
      <c r="H30" s="20">
        <v>688.8</v>
      </c>
      <c r="I30" s="20">
        <v>729.6</v>
      </c>
      <c r="J30" s="20"/>
      <c r="K30" s="20"/>
      <c r="L30" s="20"/>
      <c r="M30" s="20">
        <v>22581.600000000002</v>
      </c>
      <c r="N30" s="22">
        <v>39569</v>
      </c>
    </row>
    <row r="31" spans="1:14" x14ac:dyDescent="0.3">
      <c r="A31">
        <f t="shared" si="0"/>
        <v>25</v>
      </c>
      <c r="B31" s="25" t="s">
        <v>103</v>
      </c>
      <c r="C31" s="25" t="s">
        <v>104</v>
      </c>
      <c r="D31" s="26" t="s">
        <v>105</v>
      </c>
      <c r="E31" s="9" t="s">
        <v>21</v>
      </c>
      <c r="F31" s="25" t="s">
        <v>106</v>
      </c>
      <c r="G31" s="27">
        <v>9600</v>
      </c>
      <c r="H31" s="28">
        <f>G31*2.87%</f>
        <v>275.52</v>
      </c>
      <c r="I31" s="28">
        <f>G31*3.04%</f>
        <v>291.83999999999997</v>
      </c>
      <c r="J31" s="28"/>
      <c r="K31" s="28">
        <v>0</v>
      </c>
      <c r="L31" s="28"/>
      <c r="M31" s="10">
        <f>G31-H31-I31-K31</f>
        <v>9032.64</v>
      </c>
      <c r="N31" s="29">
        <v>39661</v>
      </c>
    </row>
    <row r="32" spans="1:14" x14ac:dyDescent="0.3">
      <c r="A32">
        <f t="shared" si="0"/>
        <v>26</v>
      </c>
      <c r="B32" s="25" t="s">
        <v>107</v>
      </c>
      <c r="C32" s="25" t="s">
        <v>108</v>
      </c>
      <c r="D32" s="26" t="s">
        <v>109</v>
      </c>
      <c r="E32" s="9" t="s">
        <v>21</v>
      </c>
      <c r="F32" s="25" t="s">
        <v>110</v>
      </c>
      <c r="G32" s="27">
        <v>22000</v>
      </c>
      <c r="H32" s="28">
        <f>G32*2.87%</f>
        <v>631.4</v>
      </c>
      <c r="I32" s="28">
        <f>G32*3.04%</f>
        <v>668.8</v>
      </c>
      <c r="J32" s="28"/>
      <c r="K32" s="28">
        <v>0</v>
      </c>
      <c r="L32" s="28">
        <v>2380.2399999999998</v>
      </c>
      <c r="M32" s="10">
        <f>G32-H32-I32-K32</f>
        <v>20699.8</v>
      </c>
      <c r="N32" s="29">
        <v>39692</v>
      </c>
    </row>
    <row r="33" spans="1:14" x14ac:dyDescent="0.3">
      <c r="A33">
        <f t="shared" si="0"/>
        <v>27</v>
      </c>
      <c r="B33" s="25" t="s">
        <v>111</v>
      </c>
      <c r="C33" s="25" t="s">
        <v>112</v>
      </c>
      <c r="D33" s="26" t="s">
        <v>113</v>
      </c>
      <c r="E33" s="9" t="s">
        <v>21</v>
      </c>
      <c r="F33" s="25" t="s">
        <v>114</v>
      </c>
      <c r="G33" s="30">
        <v>5000</v>
      </c>
      <c r="H33" s="30">
        <v>143.5</v>
      </c>
      <c r="I33" s="30">
        <v>152</v>
      </c>
      <c r="J33" s="30"/>
      <c r="K33" s="30"/>
      <c r="L33" s="30"/>
      <c r="M33" s="30">
        <v>4704.5</v>
      </c>
      <c r="N33" s="29">
        <v>39692</v>
      </c>
    </row>
    <row r="34" spans="1:14" x14ac:dyDescent="0.3">
      <c r="A34">
        <f t="shared" si="0"/>
        <v>28</v>
      </c>
      <c r="B34" s="25" t="s">
        <v>115</v>
      </c>
      <c r="C34" s="25" t="s">
        <v>116</v>
      </c>
      <c r="D34" s="26" t="s">
        <v>117</v>
      </c>
      <c r="E34" s="9" t="s">
        <v>21</v>
      </c>
      <c r="F34" s="13" t="s">
        <v>118</v>
      </c>
      <c r="G34" s="23">
        <v>13000</v>
      </c>
      <c r="H34" s="10">
        <f>G34*2.87%</f>
        <v>373.1</v>
      </c>
      <c r="I34" s="10">
        <f>G34*3.04%</f>
        <v>395.2</v>
      </c>
      <c r="J34" s="24">
        <v>0</v>
      </c>
      <c r="K34" s="24">
        <v>0</v>
      </c>
      <c r="L34" s="24">
        <v>0</v>
      </c>
      <c r="M34" s="24">
        <f>G34-H34-I34-J34-K34-L34</f>
        <v>12231.699999999999</v>
      </c>
      <c r="N34" s="29">
        <v>39729</v>
      </c>
    </row>
    <row r="35" spans="1:14" x14ac:dyDescent="0.3">
      <c r="A35">
        <f t="shared" si="0"/>
        <v>29</v>
      </c>
      <c r="B35" s="25" t="s">
        <v>119</v>
      </c>
      <c r="C35" s="25" t="s">
        <v>120</v>
      </c>
      <c r="D35" s="26" t="s">
        <v>25</v>
      </c>
      <c r="E35" s="26" t="s">
        <v>121</v>
      </c>
      <c r="F35" s="26" t="s">
        <v>122</v>
      </c>
      <c r="G35" s="23">
        <v>8050</v>
      </c>
      <c r="H35" s="10">
        <f>G35*2.87%</f>
        <v>231.035</v>
      </c>
      <c r="I35" s="10">
        <f>G35*3.04%</f>
        <v>244.72</v>
      </c>
      <c r="J35" s="24">
        <v>0</v>
      </c>
      <c r="K35" s="24">
        <v>0</v>
      </c>
      <c r="L35" s="24">
        <v>1190.1199999999999</v>
      </c>
      <c r="M35" s="24">
        <f>G35-H35-I35-J35-K35-L35</f>
        <v>6384.125</v>
      </c>
      <c r="N35" s="29">
        <v>39832</v>
      </c>
    </row>
    <row r="36" spans="1:14" x14ac:dyDescent="0.3">
      <c r="A36">
        <f t="shared" si="0"/>
        <v>30</v>
      </c>
      <c r="B36" s="8" t="s">
        <v>123</v>
      </c>
      <c r="C36" s="8" t="s">
        <v>124</v>
      </c>
      <c r="D36" s="8" t="s">
        <v>125</v>
      </c>
      <c r="E36" s="9" t="s">
        <v>21</v>
      </c>
      <c r="F36" s="8" t="s">
        <v>126</v>
      </c>
      <c r="G36" s="23">
        <v>12000</v>
      </c>
      <c r="H36" s="10">
        <f>G36*2.87%</f>
        <v>344.4</v>
      </c>
      <c r="I36" s="10">
        <f>G36*3.04%</f>
        <v>364.8</v>
      </c>
      <c r="J36" s="24">
        <v>0</v>
      </c>
      <c r="K36" s="24">
        <v>0</v>
      </c>
      <c r="L36" s="24">
        <v>0</v>
      </c>
      <c r="M36" s="24">
        <f>G36-H36-I36-J36-K36-L36</f>
        <v>11290.800000000001</v>
      </c>
      <c r="N36" s="22">
        <v>39845</v>
      </c>
    </row>
    <row r="37" spans="1:14" x14ac:dyDescent="0.3">
      <c r="A37">
        <f t="shared" si="0"/>
        <v>31</v>
      </c>
      <c r="B37" s="8" t="s">
        <v>127</v>
      </c>
      <c r="C37" s="8" t="s">
        <v>128</v>
      </c>
      <c r="D37" s="8" t="s">
        <v>33</v>
      </c>
      <c r="E37" s="9" t="s">
        <v>21</v>
      </c>
      <c r="F37" s="8" t="s">
        <v>126</v>
      </c>
      <c r="G37" s="20">
        <v>5000</v>
      </c>
      <c r="H37" s="20">
        <v>143.5</v>
      </c>
      <c r="I37" s="20">
        <v>152</v>
      </c>
      <c r="J37" s="20"/>
      <c r="K37" s="20">
        <v>0</v>
      </c>
      <c r="L37" s="20"/>
      <c r="M37" s="24">
        <f>G37-H37-I37-J37-K37-L37</f>
        <v>4704.5</v>
      </c>
      <c r="N37" s="22">
        <v>39845</v>
      </c>
    </row>
    <row r="38" spans="1:14" x14ac:dyDescent="0.3">
      <c r="A38">
        <f t="shared" si="0"/>
        <v>32</v>
      </c>
      <c r="B38" s="8" t="s">
        <v>129</v>
      </c>
      <c r="C38" s="8" t="s">
        <v>130</v>
      </c>
      <c r="D38" s="8" t="s">
        <v>105</v>
      </c>
      <c r="E38" s="26" t="s">
        <v>121</v>
      </c>
      <c r="F38" s="8" t="s">
        <v>106</v>
      </c>
      <c r="G38" s="23">
        <v>9600</v>
      </c>
      <c r="H38" s="10">
        <f>G38*2.87%</f>
        <v>275.52</v>
      </c>
      <c r="I38" s="10">
        <f>G38*3.04%</f>
        <v>291.83999999999997</v>
      </c>
      <c r="J38" s="10"/>
      <c r="K38" s="10"/>
      <c r="L38" s="10"/>
      <c r="M38" s="10">
        <f>G38-H38-I38</f>
        <v>9032.64</v>
      </c>
      <c r="N38" s="22">
        <v>39845</v>
      </c>
    </row>
    <row r="39" spans="1:14" x14ac:dyDescent="0.3">
      <c r="A39">
        <f t="shared" si="0"/>
        <v>33</v>
      </c>
      <c r="B39" s="26" t="s">
        <v>131</v>
      </c>
      <c r="C39" s="26" t="s">
        <v>132</v>
      </c>
      <c r="D39" s="26" t="s">
        <v>133</v>
      </c>
      <c r="E39" s="26" t="s">
        <v>121</v>
      </c>
      <c r="F39" s="26" t="s">
        <v>122</v>
      </c>
      <c r="G39" s="23">
        <v>26450</v>
      </c>
      <c r="H39" s="10">
        <f>G39*2.87%</f>
        <v>759.11500000000001</v>
      </c>
      <c r="I39" s="10">
        <f>G39*3.04%</f>
        <v>804.08</v>
      </c>
      <c r="J39" s="10"/>
      <c r="K39" s="10">
        <v>0</v>
      </c>
      <c r="L39" s="10"/>
      <c r="M39" s="24">
        <f>G39-H39-I39-J39-K39-L39</f>
        <v>24886.804999999997</v>
      </c>
      <c r="N39" s="29">
        <v>39904</v>
      </c>
    </row>
    <row r="40" spans="1:14" x14ac:dyDescent="0.3">
      <c r="A40">
        <f t="shared" si="0"/>
        <v>34</v>
      </c>
      <c r="B40" s="8" t="s">
        <v>134</v>
      </c>
      <c r="C40" s="8" t="s">
        <v>135</v>
      </c>
      <c r="D40" s="8" t="s">
        <v>136</v>
      </c>
      <c r="E40" s="9" t="s">
        <v>21</v>
      </c>
      <c r="F40" s="8" t="s">
        <v>137</v>
      </c>
      <c r="G40" s="20">
        <v>8000</v>
      </c>
      <c r="H40" s="20">
        <v>229.6</v>
      </c>
      <c r="I40" s="20">
        <v>243.2</v>
      </c>
      <c r="J40" s="20"/>
      <c r="K40" s="20">
        <v>0</v>
      </c>
      <c r="L40" s="20"/>
      <c r="M40" s="24">
        <f>G40-H40-I40-J40-K40-L40</f>
        <v>7527.2</v>
      </c>
      <c r="N40" s="22">
        <v>40028</v>
      </c>
    </row>
    <row r="41" spans="1:14" x14ac:dyDescent="0.3">
      <c r="A41">
        <f t="shared" si="0"/>
        <v>35</v>
      </c>
      <c r="B41" s="8" t="s">
        <v>138</v>
      </c>
      <c r="C41" s="8" t="s">
        <v>139</v>
      </c>
      <c r="D41" s="8" t="s">
        <v>57</v>
      </c>
      <c r="E41" s="9" t="s">
        <v>21</v>
      </c>
      <c r="F41" s="9" t="s">
        <v>140</v>
      </c>
      <c r="G41" s="20">
        <v>5000</v>
      </c>
      <c r="H41" s="20">
        <v>143.5</v>
      </c>
      <c r="I41" s="20">
        <v>152</v>
      </c>
      <c r="J41" s="20"/>
      <c r="K41" s="20"/>
      <c r="L41" s="20"/>
      <c r="M41" s="20">
        <v>4704.5</v>
      </c>
      <c r="N41" s="22">
        <v>40148</v>
      </c>
    </row>
    <row r="42" spans="1:14" x14ac:dyDescent="0.3">
      <c r="A42">
        <f t="shared" si="0"/>
        <v>36</v>
      </c>
      <c r="B42" s="12" t="s">
        <v>141</v>
      </c>
      <c r="C42" s="12" t="s">
        <v>142</v>
      </c>
      <c r="D42" s="8" t="s">
        <v>143</v>
      </c>
      <c r="E42" s="9" t="s">
        <v>21</v>
      </c>
      <c r="F42" s="12" t="s">
        <v>65</v>
      </c>
      <c r="G42" s="20">
        <v>8000</v>
      </c>
      <c r="H42" s="20">
        <v>229.6</v>
      </c>
      <c r="I42" s="20">
        <v>243.2</v>
      </c>
      <c r="J42" s="20"/>
      <c r="K42" s="20"/>
      <c r="L42" s="20"/>
      <c r="M42" s="20">
        <v>7527.2</v>
      </c>
      <c r="N42" s="22">
        <v>40210</v>
      </c>
    </row>
    <row r="43" spans="1:14" x14ac:dyDescent="0.3">
      <c r="A43">
        <f t="shared" si="0"/>
        <v>37</v>
      </c>
      <c r="B43" s="8" t="s">
        <v>144</v>
      </c>
      <c r="C43" s="8" t="s">
        <v>145</v>
      </c>
      <c r="D43" s="8" t="s">
        <v>146</v>
      </c>
      <c r="E43" s="9" t="s">
        <v>21</v>
      </c>
      <c r="F43" s="8" t="s">
        <v>147</v>
      </c>
      <c r="G43" s="31">
        <v>17000</v>
      </c>
      <c r="H43" s="32">
        <f>G43*2.87%</f>
        <v>487.9</v>
      </c>
      <c r="I43" s="32">
        <f>G43*3.04%</f>
        <v>516.79999999999995</v>
      </c>
      <c r="J43" s="32"/>
      <c r="K43" s="32"/>
      <c r="L43" s="32">
        <v>0</v>
      </c>
      <c r="M43" s="32">
        <f>G43-H43-I43-L43</f>
        <v>15995.3</v>
      </c>
      <c r="N43" s="22">
        <v>40210</v>
      </c>
    </row>
    <row r="44" spans="1:14" x14ac:dyDescent="0.3">
      <c r="A44">
        <f t="shared" si="0"/>
        <v>38</v>
      </c>
      <c r="B44" s="8" t="s">
        <v>148</v>
      </c>
      <c r="C44" s="8" t="s">
        <v>149</v>
      </c>
      <c r="D44" s="8" t="s">
        <v>25</v>
      </c>
      <c r="E44" s="9" t="s">
        <v>21</v>
      </c>
      <c r="F44" s="8" t="s">
        <v>150</v>
      </c>
      <c r="G44" s="20">
        <v>6000</v>
      </c>
      <c r="H44" s="20">
        <v>172.2</v>
      </c>
      <c r="I44" s="20">
        <v>182.4</v>
      </c>
      <c r="J44" s="20"/>
      <c r="K44" s="20">
        <v>0</v>
      </c>
      <c r="L44" s="20"/>
      <c r="M44" s="10">
        <f>G44-H44-I44-K44</f>
        <v>5645.4000000000005</v>
      </c>
      <c r="N44" s="22">
        <v>40269</v>
      </c>
    </row>
    <row r="45" spans="1:14" x14ac:dyDescent="0.3">
      <c r="A45">
        <f t="shared" si="0"/>
        <v>39</v>
      </c>
      <c r="B45" s="8" t="s">
        <v>151</v>
      </c>
      <c r="C45" s="8" t="s">
        <v>152</v>
      </c>
      <c r="D45" s="8" t="s">
        <v>153</v>
      </c>
      <c r="E45" s="9" t="s">
        <v>121</v>
      </c>
      <c r="F45" s="8" t="s">
        <v>154</v>
      </c>
      <c r="G45" s="20">
        <v>6000</v>
      </c>
      <c r="H45" s="20">
        <v>172.2</v>
      </c>
      <c r="I45" s="20">
        <v>182.4</v>
      </c>
      <c r="J45" s="20"/>
      <c r="K45" s="20"/>
      <c r="L45" s="20">
        <v>0</v>
      </c>
      <c r="M45" s="20">
        <v>5645.4000000000005</v>
      </c>
      <c r="N45" s="22">
        <v>40422</v>
      </c>
    </row>
    <row r="46" spans="1:14" x14ac:dyDescent="0.3">
      <c r="A46">
        <f t="shared" si="0"/>
        <v>40</v>
      </c>
      <c r="B46" s="8" t="s">
        <v>155</v>
      </c>
      <c r="C46" s="8" t="s">
        <v>156</v>
      </c>
      <c r="D46" s="8" t="s">
        <v>57</v>
      </c>
      <c r="E46" s="9" t="s">
        <v>21</v>
      </c>
      <c r="F46" s="8" t="s">
        <v>157</v>
      </c>
      <c r="G46" s="20">
        <v>5000</v>
      </c>
      <c r="H46" s="20">
        <v>143.5</v>
      </c>
      <c r="I46" s="20">
        <v>152</v>
      </c>
      <c r="J46" s="20"/>
      <c r="K46" s="20">
        <v>0</v>
      </c>
      <c r="L46" s="20"/>
      <c r="M46" s="10">
        <f>G46-H46-I46-K46</f>
        <v>4704.5</v>
      </c>
      <c r="N46" s="22">
        <v>40603</v>
      </c>
    </row>
    <row r="47" spans="1:14" x14ac:dyDescent="0.3">
      <c r="A47">
        <f t="shared" si="0"/>
        <v>41</v>
      </c>
      <c r="B47" s="8" t="s">
        <v>158</v>
      </c>
      <c r="C47" s="8" t="s">
        <v>159</v>
      </c>
      <c r="D47" s="8" t="s">
        <v>57</v>
      </c>
      <c r="E47" s="9" t="s">
        <v>21</v>
      </c>
      <c r="F47" s="8" t="s">
        <v>160</v>
      </c>
      <c r="G47" s="20">
        <v>5000</v>
      </c>
      <c r="H47" s="20">
        <v>143.5</v>
      </c>
      <c r="I47" s="20">
        <v>152</v>
      </c>
      <c r="J47" s="20"/>
      <c r="K47" s="20"/>
      <c r="L47" s="20"/>
      <c r="M47" s="20">
        <v>4704.5</v>
      </c>
      <c r="N47" s="22">
        <v>40634</v>
      </c>
    </row>
    <row r="48" spans="1:14" x14ac:dyDescent="0.3">
      <c r="A48">
        <f t="shared" si="0"/>
        <v>42</v>
      </c>
      <c r="B48" s="12" t="s">
        <v>161</v>
      </c>
      <c r="C48" s="12" t="s">
        <v>162</v>
      </c>
      <c r="D48" s="8" t="s">
        <v>163</v>
      </c>
      <c r="E48" s="9" t="s">
        <v>21</v>
      </c>
      <c r="F48" s="8" t="s">
        <v>160</v>
      </c>
      <c r="G48" s="20">
        <v>15187.5</v>
      </c>
      <c r="H48" s="20">
        <v>435.88125000000002</v>
      </c>
      <c r="I48" s="20">
        <v>461.7</v>
      </c>
      <c r="J48" s="20"/>
      <c r="K48" s="30">
        <v>0</v>
      </c>
      <c r="L48" s="20"/>
      <c r="M48" s="10">
        <f>G48-H48-I48-K48</f>
        <v>14289.918749999999</v>
      </c>
      <c r="N48" s="22">
        <v>41194</v>
      </c>
    </row>
    <row r="49" spans="1:14" x14ac:dyDescent="0.3">
      <c r="A49">
        <f t="shared" si="0"/>
        <v>43</v>
      </c>
      <c r="B49" s="8" t="s">
        <v>164</v>
      </c>
      <c r="C49" s="8" t="s">
        <v>165</v>
      </c>
      <c r="D49" s="8" t="s">
        <v>166</v>
      </c>
      <c r="E49" s="9" t="s">
        <v>21</v>
      </c>
      <c r="F49" s="8" t="s">
        <v>167</v>
      </c>
      <c r="G49" s="20">
        <v>13312</v>
      </c>
      <c r="H49" s="20">
        <v>382.05439999999999</v>
      </c>
      <c r="I49" s="20">
        <v>404.6848</v>
      </c>
      <c r="J49" s="20"/>
      <c r="K49" s="20">
        <v>0</v>
      </c>
      <c r="L49" s="20"/>
      <c r="M49" s="10">
        <f>G49-H49-I49-K49</f>
        <v>12525.2608</v>
      </c>
      <c r="N49" s="22">
        <v>41187</v>
      </c>
    </row>
    <row r="50" spans="1:14" x14ac:dyDescent="0.3">
      <c r="A50">
        <f t="shared" si="0"/>
        <v>44</v>
      </c>
      <c r="B50" s="8" t="s">
        <v>168</v>
      </c>
      <c r="C50" s="8" t="s">
        <v>169</v>
      </c>
      <c r="D50" s="8" t="s">
        <v>25</v>
      </c>
      <c r="E50" s="9" t="s">
        <v>21</v>
      </c>
      <c r="F50" s="8" t="s">
        <v>95</v>
      </c>
      <c r="G50" s="20">
        <v>5000</v>
      </c>
      <c r="H50" s="20">
        <v>143.5</v>
      </c>
      <c r="I50" s="20">
        <v>152</v>
      </c>
      <c r="J50" s="20"/>
      <c r="K50" s="20">
        <v>0</v>
      </c>
      <c r="L50" s="20"/>
      <c r="M50" s="10">
        <f>G50-H50-I50-K50</f>
        <v>4704.5</v>
      </c>
      <c r="N50" s="22">
        <v>41000</v>
      </c>
    </row>
    <row r="51" spans="1:14" x14ac:dyDescent="0.3">
      <c r="A51">
        <f t="shared" si="0"/>
        <v>45</v>
      </c>
      <c r="B51" s="8" t="s">
        <v>170</v>
      </c>
      <c r="C51" s="8" t="s">
        <v>171</v>
      </c>
      <c r="D51" s="8" t="s">
        <v>172</v>
      </c>
      <c r="E51" s="9" t="s">
        <v>21</v>
      </c>
      <c r="F51" s="8" t="s">
        <v>147</v>
      </c>
      <c r="G51" s="20">
        <v>30000</v>
      </c>
      <c r="H51" s="20">
        <v>861</v>
      </c>
      <c r="I51" s="20">
        <v>912</v>
      </c>
      <c r="J51" s="20"/>
      <c r="K51" s="20"/>
      <c r="L51" s="20"/>
      <c r="M51" s="20">
        <v>28227</v>
      </c>
      <c r="N51" s="22">
        <v>41276</v>
      </c>
    </row>
    <row r="52" spans="1:14" x14ac:dyDescent="0.3">
      <c r="A52">
        <f t="shared" si="0"/>
        <v>46</v>
      </c>
      <c r="B52" s="8" t="s">
        <v>86</v>
      </c>
      <c r="C52" s="8" t="s">
        <v>173</v>
      </c>
      <c r="D52" s="8" t="s">
        <v>33</v>
      </c>
      <c r="E52" s="9" t="s">
        <v>21</v>
      </c>
      <c r="F52" s="8" t="s">
        <v>174</v>
      </c>
      <c r="G52" s="20">
        <v>5000</v>
      </c>
      <c r="H52" s="20">
        <v>143.5</v>
      </c>
      <c r="I52" s="20">
        <v>152</v>
      </c>
      <c r="J52" s="20"/>
      <c r="K52" s="20">
        <v>0</v>
      </c>
      <c r="L52" s="20"/>
      <c r="M52" s="32">
        <f>G52-H52-I52-L52</f>
        <v>4704.5</v>
      </c>
      <c r="N52" s="22">
        <v>41883</v>
      </c>
    </row>
    <row r="53" spans="1:14" x14ac:dyDescent="0.3">
      <c r="A53">
        <f t="shared" si="0"/>
        <v>47</v>
      </c>
      <c r="B53" s="8" t="s">
        <v>175</v>
      </c>
      <c r="C53" s="8" t="s">
        <v>176</v>
      </c>
      <c r="D53" s="8" t="s">
        <v>177</v>
      </c>
      <c r="E53" s="9" t="s">
        <v>21</v>
      </c>
      <c r="F53" s="8" t="s">
        <v>178</v>
      </c>
      <c r="G53" s="20">
        <v>8000</v>
      </c>
      <c r="H53" s="20">
        <v>229.6</v>
      </c>
      <c r="I53" s="20">
        <v>243.2</v>
      </c>
      <c r="J53" s="20"/>
      <c r="K53" s="20"/>
      <c r="L53" s="20"/>
      <c r="M53" s="20">
        <v>7527.2</v>
      </c>
      <c r="N53" s="22">
        <v>42095</v>
      </c>
    </row>
    <row r="54" spans="1:14" x14ac:dyDescent="0.3">
      <c r="A54">
        <f t="shared" si="0"/>
        <v>48</v>
      </c>
      <c r="B54" s="8" t="s">
        <v>179</v>
      </c>
      <c r="C54" s="8" t="s">
        <v>180</v>
      </c>
      <c r="D54" s="8" t="s">
        <v>25</v>
      </c>
      <c r="E54" s="9" t="s">
        <v>21</v>
      </c>
      <c r="F54" s="8" t="s">
        <v>181</v>
      </c>
      <c r="G54" s="20">
        <v>5000</v>
      </c>
      <c r="H54" s="20">
        <v>143.5</v>
      </c>
      <c r="I54" s="20">
        <v>152</v>
      </c>
      <c r="J54" s="20"/>
      <c r="K54" s="20"/>
      <c r="L54" s="20">
        <v>0</v>
      </c>
      <c r="M54" s="20">
        <v>4704.5</v>
      </c>
      <c r="N54" s="22">
        <v>42288</v>
      </c>
    </row>
    <row r="55" spans="1:14" x14ac:dyDescent="0.3">
      <c r="A55">
        <f t="shared" si="0"/>
        <v>49</v>
      </c>
      <c r="B55" s="12" t="s">
        <v>182</v>
      </c>
      <c r="C55" s="12" t="s">
        <v>183</v>
      </c>
      <c r="D55" s="8" t="s">
        <v>33</v>
      </c>
      <c r="E55" s="9" t="s">
        <v>21</v>
      </c>
      <c r="F55" s="8" t="s">
        <v>184</v>
      </c>
      <c r="G55" s="20">
        <v>6000</v>
      </c>
      <c r="H55" s="20">
        <v>172.2</v>
      </c>
      <c r="I55" s="20">
        <v>182.4</v>
      </c>
      <c r="J55" s="20"/>
      <c r="K55" s="20"/>
      <c r="L55" s="20"/>
      <c r="M55" s="20">
        <v>5645</v>
      </c>
      <c r="N55" s="22">
        <v>41640</v>
      </c>
    </row>
    <row r="56" spans="1:14" x14ac:dyDescent="0.3">
      <c r="A56">
        <f t="shared" si="0"/>
        <v>50</v>
      </c>
      <c r="B56" s="8" t="s">
        <v>185</v>
      </c>
      <c r="C56" s="8" t="s">
        <v>186</v>
      </c>
      <c r="D56" s="8" t="s">
        <v>25</v>
      </c>
      <c r="E56" s="9" t="s">
        <v>21</v>
      </c>
      <c r="F56" s="8" t="s">
        <v>187</v>
      </c>
      <c r="G56" s="20">
        <v>5000</v>
      </c>
      <c r="H56" s="20">
        <v>143.5</v>
      </c>
      <c r="I56" s="20">
        <v>152</v>
      </c>
      <c r="J56" s="20"/>
      <c r="K56" s="20"/>
      <c r="L56" s="20"/>
      <c r="M56" s="20">
        <v>4704.5</v>
      </c>
      <c r="N56" s="22">
        <v>41883</v>
      </c>
    </row>
    <row r="57" spans="1:14" x14ac:dyDescent="0.3">
      <c r="A57">
        <f t="shared" si="0"/>
        <v>51</v>
      </c>
      <c r="B57" s="8" t="s">
        <v>188</v>
      </c>
      <c r="C57" s="8" t="s">
        <v>189</v>
      </c>
      <c r="D57" s="8" t="s">
        <v>25</v>
      </c>
      <c r="E57" s="9" t="s">
        <v>21</v>
      </c>
      <c r="F57" s="8" t="s">
        <v>190</v>
      </c>
      <c r="G57" s="20">
        <v>5000</v>
      </c>
      <c r="H57" s="20">
        <v>143.5</v>
      </c>
      <c r="I57" s="20">
        <v>152</v>
      </c>
      <c r="J57" s="20"/>
      <c r="K57" s="20"/>
      <c r="L57" s="20"/>
      <c r="M57" s="20">
        <v>4704.5</v>
      </c>
      <c r="N57" s="22">
        <v>41944</v>
      </c>
    </row>
    <row r="58" spans="1:14" x14ac:dyDescent="0.3">
      <c r="A58">
        <f t="shared" si="0"/>
        <v>52</v>
      </c>
      <c r="B58" s="8" t="s">
        <v>191</v>
      </c>
      <c r="C58" s="8" t="s">
        <v>192</v>
      </c>
      <c r="D58" s="8" t="s">
        <v>25</v>
      </c>
      <c r="E58" s="9" t="s">
        <v>21</v>
      </c>
      <c r="F58" s="8" t="s">
        <v>193</v>
      </c>
      <c r="G58" s="20">
        <v>5000</v>
      </c>
      <c r="H58" s="20">
        <v>143.5</v>
      </c>
      <c r="I58" s="20">
        <v>152</v>
      </c>
      <c r="J58" s="20"/>
      <c r="K58" s="20"/>
      <c r="L58" s="20"/>
      <c r="M58" s="20">
        <v>4704.5</v>
      </c>
      <c r="N58" s="22">
        <v>42125</v>
      </c>
    </row>
    <row r="59" spans="1:14" x14ac:dyDescent="0.3">
      <c r="A59">
        <f t="shared" si="0"/>
        <v>53</v>
      </c>
      <c r="B59" s="8" t="s">
        <v>194</v>
      </c>
      <c r="C59" s="8" t="s">
        <v>195</v>
      </c>
      <c r="D59" s="8" t="s">
        <v>25</v>
      </c>
      <c r="E59" s="9" t="s">
        <v>21</v>
      </c>
      <c r="F59" s="8" t="s">
        <v>196</v>
      </c>
      <c r="G59" s="20">
        <v>5000</v>
      </c>
      <c r="H59" s="20">
        <v>143.5</v>
      </c>
      <c r="I59" s="20">
        <v>152</v>
      </c>
      <c r="J59" s="20"/>
      <c r="K59" s="20"/>
      <c r="L59" s="20"/>
      <c r="M59" s="20">
        <v>4704.5</v>
      </c>
      <c r="N59" s="22">
        <v>42156</v>
      </c>
    </row>
    <row r="60" spans="1:14" x14ac:dyDescent="0.3">
      <c r="A60">
        <f t="shared" si="0"/>
        <v>54</v>
      </c>
      <c r="B60" s="12" t="s">
        <v>197</v>
      </c>
      <c r="C60" s="12" t="s">
        <v>198</v>
      </c>
      <c r="D60" s="12" t="s">
        <v>57</v>
      </c>
      <c r="E60" s="13" t="s">
        <v>21</v>
      </c>
      <c r="F60" s="12" t="s">
        <v>199</v>
      </c>
      <c r="G60" s="14">
        <v>5000</v>
      </c>
      <c r="H60" s="20">
        <v>143.5</v>
      </c>
      <c r="I60" s="20">
        <v>152</v>
      </c>
      <c r="J60" s="20"/>
      <c r="K60" s="20"/>
      <c r="L60" s="20"/>
      <c r="M60" s="20">
        <v>4704.5</v>
      </c>
      <c r="N60" s="22">
        <v>42186</v>
      </c>
    </row>
    <row r="61" spans="1:14" x14ac:dyDescent="0.3">
      <c r="A61">
        <f t="shared" si="0"/>
        <v>55</v>
      </c>
      <c r="B61" s="8" t="s">
        <v>200</v>
      </c>
      <c r="C61" s="8" t="s">
        <v>201</v>
      </c>
      <c r="D61" s="8" t="s">
        <v>33</v>
      </c>
      <c r="E61" s="9" t="s">
        <v>21</v>
      </c>
      <c r="F61" s="8" t="s">
        <v>85</v>
      </c>
      <c r="G61" s="20">
        <v>5000</v>
      </c>
      <c r="H61" s="20">
        <v>143.5</v>
      </c>
      <c r="I61" s="20">
        <v>152</v>
      </c>
      <c r="J61" s="20"/>
      <c r="K61" s="20"/>
      <c r="L61" s="20"/>
      <c r="M61" s="20">
        <v>4704.5</v>
      </c>
      <c r="N61" s="22">
        <v>42402</v>
      </c>
    </row>
    <row r="62" spans="1:14" x14ac:dyDescent="0.3">
      <c r="A62">
        <f t="shared" si="0"/>
        <v>56</v>
      </c>
      <c r="B62" s="8" t="s">
        <v>202</v>
      </c>
      <c r="C62" s="8" t="s">
        <v>203</v>
      </c>
      <c r="D62" s="8" t="s">
        <v>84</v>
      </c>
      <c r="E62" s="9" t="s">
        <v>21</v>
      </c>
      <c r="F62" s="8" t="s">
        <v>204</v>
      </c>
      <c r="G62" s="20">
        <v>24000</v>
      </c>
      <c r="H62" s="20">
        <v>688.8</v>
      </c>
      <c r="I62" s="20">
        <v>729.6</v>
      </c>
      <c r="J62" s="20"/>
      <c r="K62" s="20"/>
      <c r="L62" s="20"/>
      <c r="M62" s="20">
        <v>22581.600000000002</v>
      </c>
      <c r="N62" s="22">
        <v>42370</v>
      </c>
    </row>
    <row r="63" spans="1:14" x14ac:dyDescent="0.3">
      <c r="A63">
        <f t="shared" si="0"/>
        <v>57</v>
      </c>
      <c r="B63" s="8" t="s">
        <v>205</v>
      </c>
      <c r="C63" s="8" t="s">
        <v>206</v>
      </c>
      <c r="D63" s="8" t="s">
        <v>207</v>
      </c>
      <c r="E63" s="9" t="s">
        <v>21</v>
      </c>
      <c r="F63" s="8" t="s">
        <v>208</v>
      </c>
      <c r="G63" s="20">
        <v>8000</v>
      </c>
      <c r="H63" s="20">
        <v>229.6</v>
      </c>
      <c r="I63" s="20">
        <v>243.2</v>
      </c>
      <c r="J63" s="20"/>
      <c r="K63" s="20"/>
      <c r="L63" s="20"/>
      <c r="M63" s="20">
        <v>7527.2</v>
      </c>
      <c r="N63" s="22">
        <v>42370</v>
      </c>
    </row>
    <row r="64" spans="1:14" x14ac:dyDescent="0.3">
      <c r="A64">
        <f t="shared" si="0"/>
        <v>58</v>
      </c>
      <c r="B64" s="8" t="s">
        <v>209</v>
      </c>
      <c r="C64" s="8" t="s">
        <v>210</v>
      </c>
      <c r="D64" s="8" t="s">
        <v>25</v>
      </c>
      <c r="E64" s="9" t="s">
        <v>21</v>
      </c>
      <c r="F64" s="8" t="s">
        <v>211</v>
      </c>
      <c r="G64" s="20">
        <v>5000</v>
      </c>
      <c r="H64" s="20">
        <v>143.5</v>
      </c>
      <c r="I64" s="20">
        <v>152</v>
      </c>
      <c r="J64" s="20"/>
      <c r="K64" s="20"/>
      <c r="L64" s="20"/>
      <c r="M64" s="20">
        <v>4704.5</v>
      </c>
      <c r="N64" s="22">
        <v>41730</v>
      </c>
    </row>
    <row r="65" spans="1:14" x14ac:dyDescent="0.3">
      <c r="A65">
        <f t="shared" si="0"/>
        <v>59</v>
      </c>
      <c r="B65" s="8" t="s">
        <v>212</v>
      </c>
      <c r="C65" s="8" t="s">
        <v>213</v>
      </c>
      <c r="D65" s="8" t="s">
        <v>25</v>
      </c>
      <c r="E65" s="9" t="s">
        <v>21</v>
      </c>
      <c r="F65" s="8" t="s">
        <v>214</v>
      </c>
      <c r="G65" s="23">
        <v>5000</v>
      </c>
      <c r="H65" s="10">
        <f>G65*2.87%</f>
        <v>143.5</v>
      </c>
      <c r="I65" s="10">
        <f>G65*3.04%</f>
        <v>152</v>
      </c>
      <c r="J65" s="10"/>
      <c r="K65" s="10"/>
      <c r="L65" s="10">
        <v>0</v>
      </c>
      <c r="M65" s="20">
        <v>4704.5</v>
      </c>
      <c r="N65" s="22">
        <v>41791</v>
      </c>
    </row>
    <row r="66" spans="1:14" x14ac:dyDescent="0.3">
      <c r="A66">
        <f t="shared" si="0"/>
        <v>60</v>
      </c>
      <c r="B66" s="8" t="s">
        <v>215</v>
      </c>
      <c r="C66" s="8" t="s">
        <v>216</v>
      </c>
      <c r="D66" s="8" t="s">
        <v>33</v>
      </c>
      <c r="E66" s="9" t="s">
        <v>21</v>
      </c>
      <c r="F66" s="8" t="s">
        <v>217</v>
      </c>
      <c r="G66" s="23">
        <v>5000</v>
      </c>
      <c r="H66" s="10">
        <f>G66*2.87%</f>
        <v>143.5</v>
      </c>
      <c r="I66" s="10">
        <f>G66*3.04%</f>
        <v>152</v>
      </c>
      <c r="J66" s="10"/>
      <c r="K66" s="10"/>
      <c r="L66" s="10"/>
      <c r="M66" s="10">
        <f>G66-H66-I66</f>
        <v>4704.5</v>
      </c>
      <c r="N66" s="22">
        <v>42552</v>
      </c>
    </row>
    <row r="67" spans="1:14" x14ac:dyDescent="0.3">
      <c r="A67">
        <f t="shared" si="0"/>
        <v>61</v>
      </c>
      <c r="B67" s="8" t="s">
        <v>218</v>
      </c>
      <c r="C67" s="8" t="s">
        <v>219</v>
      </c>
      <c r="D67" s="8" t="s">
        <v>25</v>
      </c>
      <c r="E67" s="9" t="s">
        <v>21</v>
      </c>
      <c r="F67" s="8" t="s">
        <v>217</v>
      </c>
      <c r="G67" s="23">
        <v>5000</v>
      </c>
      <c r="H67" s="10">
        <f>G67*2.87%</f>
        <v>143.5</v>
      </c>
      <c r="I67" s="10">
        <f>G67*3.04%</f>
        <v>152</v>
      </c>
      <c r="J67" s="10"/>
      <c r="K67" s="10"/>
      <c r="L67" s="10"/>
      <c r="M67" s="10">
        <f>G67-H67-I67</f>
        <v>4704.5</v>
      </c>
      <c r="N67" s="22">
        <v>42552</v>
      </c>
    </row>
    <row r="68" spans="1:14" x14ac:dyDescent="0.3">
      <c r="A68">
        <f t="shared" si="0"/>
        <v>62</v>
      </c>
      <c r="B68" s="8" t="s">
        <v>220</v>
      </c>
      <c r="C68" s="8" t="s">
        <v>221</v>
      </c>
      <c r="D68" s="8" t="s">
        <v>25</v>
      </c>
      <c r="E68" s="9" t="s">
        <v>21</v>
      </c>
      <c r="F68" s="8" t="s">
        <v>222</v>
      </c>
      <c r="G68" s="23">
        <v>5000</v>
      </c>
      <c r="H68" s="10">
        <f>G68*2.87%</f>
        <v>143.5</v>
      </c>
      <c r="I68" s="10">
        <f>G68*3.04%</f>
        <v>152</v>
      </c>
      <c r="J68" s="10"/>
      <c r="K68" s="10"/>
      <c r="L68" s="10"/>
      <c r="M68" s="10">
        <f>G68-H68-I68</f>
        <v>4704.5</v>
      </c>
      <c r="N68" s="22">
        <v>42736</v>
      </c>
    </row>
    <row r="69" spans="1:14" x14ac:dyDescent="0.3">
      <c r="A69">
        <f t="shared" si="0"/>
        <v>63</v>
      </c>
      <c r="B69" s="9" t="s">
        <v>223</v>
      </c>
      <c r="C69" s="9" t="s">
        <v>224</v>
      </c>
      <c r="D69" s="33" t="s">
        <v>33</v>
      </c>
      <c r="E69" s="9" t="s">
        <v>21</v>
      </c>
      <c r="F69" s="33" t="s">
        <v>225</v>
      </c>
      <c r="G69" s="23">
        <v>5000</v>
      </c>
      <c r="H69" s="10">
        <f t="shared" ref="H69:H75" si="2">G69*2.87%</f>
        <v>143.5</v>
      </c>
      <c r="I69" s="10">
        <f t="shared" ref="I69:I75" si="3">G69*3.04%</f>
        <v>152</v>
      </c>
      <c r="J69" s="10"/>
      <c r="K69" s="10"/>
      <c r="L69" s="10"/>
      <c r="M69" s="10">
        <f t="shared" ref="M69:M74" si="4">G69-H69-I69</f>
        <v>4704.5</v>
      </c>
      <c r="N69" s="34">
        <v>42917</v>
      </c>
    </row>
    <row r="70" spans="1:14" x14ac:dyDescent="0.3">
      <c r="A70">
        <f t="shared" si="0"/>
        <v>64</v>
      </c>
      <c r="B70" s="9" t="s">
        <v>226</v>
      </c>
      <c r="C70" s="9" t="s">
        <v>227</v>
      </c>
      <c r="D70" s="33" t="s">
        <v>25</v>
      </c>
      <c r="E70" s="9" t="s">
        <v>21</v>
      </c>
      <c r="F70" s="33" t="s">
        <v>228</v>
      </c>
      <c r="G70" s="23">
        <v>5000</v>
      </c>
      <c r="H70" s="10">
        <f t="shared" si="2"/>
        <v>143.5</v>
      </c>
      <c r="I70" s="10">
        <f t="shared" si="3"/>
        <v>152</v>
      </c>
      <c r="J70" s="10"/>
      <c r="K70" s="10"/>
      <c r="L70" s="10"/>
      <c r="M70" s="10">
        <f t="shared" si="4"/>
        <v>4704.5</v>
      </c>
      <c r="N70" s="34">
        <v>41640</v>
      </c>
    </row>
    <row r="71" spans="1:14" x14ac:dyDescent="0.3">
      <c r="A71">
        <f t="shared" si="0"/>
        <v>65</v>
      </c>
      <c r="B71" s="9" t="s">
        <v>229</v>
      </c>
      <c r="C71" s="9" t="s">
        <v>230</v>
      </c>
      <c r="D71" s="33" t="s">
        <v>33</v>
      </c>
      <c r="E71" s="9" t="s">
        <v>21</v>
      </c>
      <c r="F71" s="33" t="s">
        <v>231</v>
      </c>
      <c r="G71" s="23">
        <v>5000</v>
      </c>
      <c r="H71" s="10">
        <f t="shared" si="2"/>
        <v>143.5</v>
      </c>
      <c r="I71" s="10">
        <f t="shared" si="3"/>
        <v>152</v>
      </c>
      <c r="J71" s="10"/>
      <c r="K71" s="10"/>
      <c r="L71" s="10"/>
      <c r="M71" s="10">
        <f t="shared" si="4"/>
        <v>4704.5</v>
      </c>
      <c r="N71" s="34">
        <v>43009</v>
      </c>
    </row>
    <row r="72" spans="1:14" x14ac:dyDescent="0.3">
      <c r="A72">
        <f t="shared" si="0"/>
        <v>66</v>
      </c>
      <c r="B72" s="9" t="s">
        <v>232</v>
      </c>
      <c r="C72" s="9" t="s">
        <v>233</v>
      </c>
      <c r="D72" s="33" t="s">
        <v>57</v>
      </c>
      <c r="E72" s="9" t="s">
        <v>21</v>
      </c>
      <c r="F72" s="35" t="s">
        <v>234</v>
      </c>
      <c r="G72" s="23">
        <v>5000</v>
      </c>
      <c r="H72" s="10">
        <f t="shared" si="2"/>
        <v>143.5</v>
      </c>
      <c r="I72" s="10">
        <f t="shared" si="3"/>
        <v>152</v>
      </c>
      <c r="J72" s="10"/>
      <c r="K72" s="10"/>
      <c r="L72" s="10"/>
      <c r="M72" s="10">
        <f>G72-H72-I72</f>
        <v>4704.5</v>
      </c>
      <c r="N72" s="36">
        <v>42736</v>
      </c>
    </row>
    <row r="73" spans="1:14" x14ac:dyDescent="0.3">
      <c r="A73">
        <f t="shared" ref="A73:A120" si="5">A72+1</f>
        <v>67</v>
      </c>
      <c r="B73" s="37" t="s">
        <v>235</v>
      </c>
      <c r="C73" s="37" t="s">
        <v>236</v>
      </c>
      <c r="D73" s="38" t="s">
        <v>237</v>
      </c>
      <c r="E73" s="9" t="s">
        <v>21</v>
      </c>
      <c r="F73" s="38" t="s">
        <v>238</v>
      </c>
      <c r="G73" s="27">
        <v>6000</v>
      </c>
      <c r="H73" s="28">
        <f t="shared" si="2"/>
        <v>172.2</v>
      </c>
      <c r="I73" s="28">
        <f t="shared" si="3"/>
        <v>182.4</v>
      </c>
      <c r="J73" s="28"/>
      <c r="K73" s="28"/>
      <c r="L73" s="28"/>
      <c r="M73" s="28">
        <f t="shared" si="4"/>
        <v>5645.4000000000005</v>
      </c>
      <c r="N73" s="39">
        <v>43191</v>
      </c>
    </row>
    <row r="74" spans="1:14" x14ac:dyDescent="0.3">
      <c r="A74">
        <f t="shared" si="5"/>
        <v>68</v>
      </c>
      <c r="B74" s="37" t="s">
        <v>239</v>
      </c>
      <c r="C74" s="37" t="s">
        <v>240</v>
      </c>
      <c r="D74" s="38" t="s">
        <v>241</v>
      </c>
      <c r="E74" s="9" t="s">
        <v>21</v>
      </c>
      <c r="F74" s="38" t="s">
        <v>242</v>
      </c>
      <c r="G74" s="27">
        <v>5000</v>
      </c>
      <c r="H74" s="28">
        <f t="shared" si="2"/>
        <v>143.5</v>
      </c>
      <c r="I74" s="28">
        <f t="shared" si="3"/>
        <v>152</v>
      </c>
      <c r="J74" s="28"/>
      <c r="K74" s="28"/>
      <c r="L74" s="28"/>
      <c r="M74" s="28">
        <f t="shared" si="4"/>
        <v>4704.5</v>
      </c>
      <c r="N74" s="39">
        <v>43191</v>
      </c>
    </row>
    <row r="75" spans="1:14" x14ac:dyDescent="0.3">
      <c r="A75">
        <f t="shared" si="5"/>
        <v>69</v>
      </c>
      <c r="B75" s="9" t="s">
        <v>243</v>
      </c>
      <c r="C75" s="9" t="s">
        <v>244</v>
      </c>
      <c r="D75" s="13" t="s">
        <v>245</v>
      </c>
      <c r="E75" s="9" t="s">
        <v>21</v>
      </c>
      <c r="F75" s="13" t="s">
        <v>246</v>
      </c>
      <c r="G75" s="27">
        <v>24000</v>
      </c>
      <c r="H75" s="28">
        <f t="shared" si="2"/>
        <v>688.8</v>
      </c>
      <c r="I75" s="28">
        <f t="shared" si="3"/>
        <v>729.6</v>
      </c>
      <c r="J75" s="28"/>
      <c r="K75" s="28">
        <v>0</v>
      </c>
      <c r="L75" s="24">
        <v>1190.1199999999999</v>
      </c>
      <c r="M75" s="28">
        <f>G75-H75-I75-K75-L75</f>
        <v>21391.480000000003</v>
      </c>
      <c r="N75" s="39">
        <v>43191</v>
      </c>
    </row>
    <row r="76" spans="1:14" x14ac:dyDescent="0.3">
      <c r="A76">
        <f t="shared" si="5"/>
        <v>70</v>
      </c>
      <c r="B76" s="40" t="s">
        <v>247</v>
      </c>
      <c r="C76" s="40" t="s">
        <v>248</v>
      </c>
      <c r="D76" s="13" t="s">
        <v>249</v>
      </c>
      <c r="E76" s="40" t="s">
        <v>250</v>
      </c>
      <c r="F76" s="40" t="s">
        <v>251</v>
      </c>
      <c r="G76" s="20">
        <v>30000</v>
      </c>
      <c r="H76" s="20">
        <v>861</v>
      </c>
      <c r="I76" s="20">
        <v>912</v>
      </c>
      <c r="J76" s="41"/>
      <c r="K76" s="41"/>
      <c r="L76" s="20"/>
      <c r="M76" s="42">
        <v>28227</v>
      </c>
      <c r="N76" s="34">
        <v>43604</v>
      </c>
    </row>
    <row r="77" spans="1:14" x14ac:dyDescent="0.3">
      <c r="A77">
        <f t="shared" si="5"/>
        <v>71</v>
      </c>
      <c r="B77" s="40" t="s">
        <v>252</v>
      </c>
      <c r="C77" s="40" t="s">
        <v>253</v>
      </c>
      <c r="D77" s="40" t="s">
        <v>237</v>
      </c>
      <c r="E77" s="40" t="s">
        <v>250</v>
      </c>
      <c r="F77" s="40" t="s">
        <v>254</v>
      </c>
      <c r="G77" s="27">
        <v>6000</v>
      </c>
      <c r="H77" s="28">
        <f>G77*2.87%</f>
        <v>172.2</v>
      </c>
      <c r="I77" s="28">
        <f>G77*3.04%</f>
        <v>182.4</v>
      </c>
      <c r="J77" s="43"/>
      <c r="K77" s="43"/>
      <c r="L77" s="28"/>
      <c r="M77" s="44">
        <f>G77-H77-I77</f>
        <v>5645.4000000000005</v>
      </c>
      <c r="N77" s="11">
        <v>43389</v>
      </c>
    </row>
    <row r="78" spans="1:14" x14ac:dyDescent="0.3">
      <c r="A78">
        <f t="shared" si="5"/>
        <v>72</v>
      </c>
      <c r="B78" s="40" t="s">
        <v>255</v>
      </c>
      <c r="C78" s="40" t="s">
        <v>256</v>
      </c>
      <c r="D78" s="40" t="s">
        <v>143</v>
      </c>
      <c r="E78" s="40" t="s">
        <v>250</v>
      </c>
      <c r="F78" s="40" t="s">
        <v>257</v>
      </c>
      <c r="G78" s="27">
        <v>5000</v>
      </c>
      <c r="H78" s="28">
        <f>G78*2.87%</f>
        <v>143.5</v>
      </c>
      <c r="I78" s="28">
        <f>G78*3.04%</f>
        <v>152</v>
      </c>
      <c r="J78" s="43"/>
      <c r="K78" s="43"/>
      <c r="L78" s="28"/>
      <c r="M78" s="44">
        <f>G78-H78-I78</f>
        <v>4704.5</v>
      </c>
      <c r="N78" s="11">
        <v>43282</v>
      </c>
    </row>
    <row r="79" spans="1:14" x14ac:dyDescent="0.3">
      <c r="A79">
        <f t="shared" si="5"/>
        <v>73</v>
      </c>
      <c r="B79" s="40" t="s">
        <v>258</v>
      </c>
      <c r="C79" s="40" t="s">
        <v>259</v>
      </c>
      <c r="D79" s="40" t="s">
        <v>57</v>
      </c>
      <c r="E79" s="40" t="s">
        <v>250</v>
      </c>
      <c r="F79" s="40" t="s">
        <v>260</v>
      </c>
      <c r="G79" s="27">
        <v>5000</v>
      </c>
      <c r="H79" s="28">
        <f>G79*2.87%</f>
        <v>143.5</v>
      </c>
      <c r="I79" s="28">
        <f>G79*3.04%</f>
        <v>152</v>
      </c>
      <c r="J79" s="43"/>
      <c r="K79" s="43"/>
      <c r="L79" s="28"/>
      <c r="M79" s="28">
        <f>G79-H79-I79</f>
        <v>4704.5</v>
      </c>
      <c r="N79" s="11">
        <v>43382</v>
      </c>
    </row>
    <row r="80" spans="1:14" x14ac:dyDescent="0.3">
      <c r="A80">
        <f t="shared" si="5"/>
        <v>74</v>
      </c>
      <c r="B80" s="8" t="s">
        <v>261</v>
      </c>
      <c r="C80" s="9" t="s">
        <v>262</v>
      </c>
      <c r="D80" s="45" t="s">
        <v>249</v>
      </c>
      <c r="E80" s="46" t="s">
        <v>263</v>
      </c>
      <c r="F80" s="46" t="s">
        <v>264</v>
      </c>
      <c r="G80" s="23">
        <v>30000</v>
      </c>
      <c r="H80" s="10">
        <v>0</v>
      </c>
      <c r="I80" s="10">
        <v>0</v>
      </c>
      <c r="J80" s="47"/>
      <c r="K80" s="47"/>
      <c r="L80" s="48"/>
      <c r="M80" s="10">
        <f>G80-H80-I80</f>
        <v>30000</v>
      </c>
      <c r="N80" s="11">
        <v>43556</v>
      </c>
    </row>
    <row r="81" spans="1:14" x14ac:dyDescent="0.3">
      <c r="A81">
        <f t="shared" si="5"/>
        <v>75</v>
      </c>
      <c r="B81" s="33" t="s">
        <v>265</v>
      </c>
      <c r="C81" s="13" t="s">
        <v>266</v>
      </c>
      <c r="D81" s="49" t="s">
        <v>267</v>
      </c>
      <c r="E81" s="26" t="s">
        <v>21</v>
      </c>
      <c r="F81" s="13" t="s">
        <v>147</v>
      </c>
      <c r="G81" s="50">
        <v>8000</v>
      </c>
      <c r="H81" s="50">
        <f>G81*2.87%</f>
        <v>229.6</v>
      </c>
      <c r="I81" s="50">
        <f>G81*3.04%</f>
        <v>243.2</v>
      </c>
      <c r="J81" s="50"/>
      <c r="K81" s="50"/>
      <c r="L81" s="50"/>
      <c r="M81" s="50">
        <f>SUM(G81-H81-I81)</f>
        <v>7527.2</v>
      </c>
      <c r="N81" s="16">
        <v>43647</v>
      </c>
    </row>
    <row r="82" spans="1:14" x14ac:dyDescent="0.3">
      <c r="A82">
        <f t="shared" si="5"/>
        <v>76</v>
      </c>
      <c r="B82" s="33" t="s">
        <v>268</v>
      </c>
      <c r="C82" s="13" t="s">
        <v>269</v>
      </c>
      <c r="D82" s="49" t="s">
        <v>270</v>
      </c>
      <c r="E82" s="26" t="s">
        <v>21</v>
      </c>
      <c r="F82" s="13" t="s">
        <v>271</v>
      </c>
      <c r="G82" s="50">
        <v>5000</v>
      </c>
      <c r="H82" s="50">
        <f>G82*2.87%</f>
        <v>143.5</v>
      </c>
      <c r="I82" s="50">
        <f>G82*3.04%</f>
        <v>152</v>
      </c>
      <c r="J82" s="50"/>
      <c r="K82" s="50"/>
      <c r="L82" s="50"/>
      <c r="M82" s="50">
        <f>SUM(G82-H82-I82)</f>
        <v>4704.5</v>
      </c>
      <c r="N82" s="16">
        <v>43556</v>
      </c>
    </row>
    <row r="83" spans="1:14" x14ac:dyDescent="0.3">
      <c r="A83">
        <f t="shared" si="5"/>
        <v>77</v>
      </c>
      <c r="B83" s="33" t="s">
        <v>272</v>
      </c>
      <c r="C83" s="13" t="s">
        <v>273</v>
      </c>
      <c r="D83" s="49" t="s">
        <v>33</v>
      </c>
      <c r="E83" s="26" t="s">
        <v>21</v>
      </c>
      <c r="F83" s="13" t="s">
        <v>274</v>
      </c>
      <c r="G83" s="50">
        <v>6500</v>
      </c>
      <c r="H83" s="50">
        <f>G83*2.87%</f>
        <v>186.55</v>
      </c>
      <c r="I83" s="50">
        <f>G83*3.04%</f>
        <v>197.6</v>
      </c>
      <c r="J83" s="50"/>
      <c r="K83" s="50"/>
      <c r="L83" s="50"/>
      <c r="M83" s="50">
        <f>SUM(G83-H83-I83)</f>
        <v>6115.8499999999995</v>
      </c>
      <c r="N83" s="16">
        <v>43708</v>
      </c>
    </row>
    <row r="84" spans="1:14" x14ac:dyDescent="0.3">
      <c r="A84">
        <f t="shared" si="5"/>
        <v>78</v>
      </c>
      <c r="B84" s="33" t="s">
        <v>275</v>
      </c>
      <c r="C84" s="13" t="s">
        <v>276</v>
      </c>
      <c r="D84" s="49" t="s">
        <v>277</v>
      </c>
      <c r="E84" s="26" t="s">
        <v>21</v>
      </c>
      <c r="F84" s="13" t="s">
        <v>278</v>
      </c>
      <c r="G84" s="50">
        <v>4000</v>
      </c>
      <c r="H84" s="50"/>
      <c r="I84" s="50"/>
      <c r="J84" s="50"/>
      <c r="K84" s="50"/>
      <c r="L84" s="50"/>
      <c r="M84" s="50">
        <f>SUM(G84)</f>
        <v>4000</v>
      </c>
      <c r="N84" s="16">
        <v>43739</v>
      </c>
    </row>
    <row r="85" spans="1:14" x14ac:dyDescent="0.3">
      <c r="A85">
        <f t="shared" si="5"/>
        <v>79</v>
      </c>
      <c r="B85" s="51" t="s">
        <v>279</v>
      </c>
      <c r="C85" s="25" t="s">
        <v>280</v>
      </c>
      <c r="D85" s="52" t="s">
        <v>25</v>
      </c>
      <c r="E85" s="26" t="s">
        <v>21</v>
      </c>
      <c r="F85" s="37" t="s">
        <v>281</v>
      </c>
      <c r="G85" s="50">
        <v>5000</v>
      </c>
      <c r="H85" s="50">
        <f t="shared" ref="H85:H116" si="6">G85*2.87%</f>
        <v>143.5</v>
      </c>
      <c r="I85" s="50">
        <f t="shared" ref="I85:I116" si="7">G85*3.04%</f>
        <v>152</v>
      </c>
      <c r="J85" s="50"/>
      <c r="K85" s="50"/>
      <c r="L85" s="50"/>
      <c r="M85" s="50">
        <f>SUM(G85-H85-I85)</f>
        <v>4704.5</v>
      </c>
      <c r="N85" s="16">
        <v>42737</v>
      </c>
    </row>
    <row r="86" spans="1:14" x14ac:dyDescent="0.3">
      <c r="A86">
        <f t="shared" si="5"/>
        <v>80</v>
      </c>
      <c r="B86" s="51" t="s">
        <v>282</v>
      </c>
      <c r="C86" s="25" t="s">
        <v>262</v>
      </c>
      <c r="D86" s="52" t="s">
        <v>25</v>
      </c>
      <c r="E86" s="26" t="s">
        <v>21</v>
      </c>
      <c r="F86" s="37" t="s">
        <v>283</v>
      </c>
      <c r="G86" s="50">
        <v>5000</v>
      </c>
      <c r="H86" s="50">
        <f t="shared" si="6"/>
        <v>143.5</v>
      </c>
      <c r="I86" s="50">
        <f t="shared" si="7"/>
        <v>152</v>
      </c>
      <c r="J86" s="50"/>
      <c r="K86" s="50"/>
      <c r="L86" s="50"/>
      <c r="M86" s="50">
        <f>SUM(G86-H86-I86)</f>
        <v>4704.5</v>
      </c>
      <c r="N86" s="22">
        <v>43739</v>
      </c>
    </row>
    <row r="87" spans="1:14" x14ac:dyDescent="0.3">
      <c r="A87">
        <f t="shared" si="5"/>
        <v>81</v>
      </c>
      <c r="B87" s="51" t="s">
        <v>284</v>
      </c>
      <c r="C87" s="25" t="s">
        <v>285</v>
      </c>
      <c r="D87" s="52" t="s">
        <v>25</v>
      </c>
      <c r="E87" s="26" t="s">
        <v>21</v>
      </c>
      <c r="F87" s="37" t="s">
        <v>286</v>
      </c>
      <c r="G87" s="50">
        <v>5000</v>
      </c>
      <c r="H87" s="50">
        <f t="shared" si="6"/>
        <v>143.5</v>
      </c>
      <c r="I87" s="50">
        <f t="shared" si="7"/>
        <v>152</v>
      </c>
      <c r="J87" s="50">
        <v>0</v>
      </c>
      <c r="K87" s="50"/>
      <c r="L87" s="50"/>
      <c r="M87" s="50">
        <f>SUM(G87-H87-I87-J87)</f>
        <v>4704.5</v>
      </c>
      <c r="N87" s="22">
        <v>43832</v>
      </c>
    </row>
    <row r="88" spans="1:14" x14ac:dyDescent="0.3">
      <c r="A88">
        <f t="shared" si="5"/>
        <v>82</v>
      </c>
      <c r="B88" s="53" t="s">
        <v>197</v>
      </c>
      <c r="C88" s="25" t="s">
        <v>287</v>
      </c>
      <c r="D88" s="54" t="s">
        <v>57</v>
      </c>
      <c r="E88" s="26" t="s">
        <v>21</v>
      </c>
      <c r="F88" s="52" t="s">
        <v>288</v>
      </c>
      <c r="G88" s="50">
        <v>5000</v>
      </c>
      <c r="H88" s="50">
        <f t="shared" si="6"/>
        <v>143.5</v>
      </c>
      <c r="I88" s="50">
        <f t="shared" si="7"/>
        <v>152</v>
      </c>
      <c r="J88" s="50"/>
      <c r="K88" s="50"/>
      <c r="L88" s="50"/>
      <c r="M88" s="50">
        <f t="shared" ref="M88:M116" si="8">SUM(G88-H88-I88)</f>
        <v>4704.5</v>
      </c>
      <c r="N88" s="22">
        <v>43834</v>
      </c>
    </row>
    <row r="89" spans="1:14" x14ac:dyDescent="0.3">
      <c r="A89">
        <f t="shared" si="5"/>
        <v>83</v>
      </c>
      <c r="B89" s="51" t="s">
        <v>289</v>
      </c>
      <c r="C89" s="25" t="s">
        <v>290</v>
      </c>
      <c r="D89" s="52" t="s">
        <v>143</v>
      </c>
      <c r="E89" s="26" t="s">
        <v>21</v>
      </c>
      <c r="F89" s="37" t="s">
        <v>291</v>
      </c>
      <c r="G89" s="50">
        <v>8000</v>
      </c>
      <c r="H89" s="50">
        <f t="shared" si="6"/>
        <v>229.6</v>
      </c>
      <c r="I89" s="50">
        <f t="shared" si="7"/>
        <v>243.2</v>
      </c>
      <c r="J89" s="50"/>
      <c r="K89" s="50"/>
      <c r="L89" s="50"/>
      <c r="M89" s="50">
        <f t="shared" si="8"/>
        <v>7527.2</v>
      </c>
      <c r="N89" s="22">
        <v>43834</v>
      </c>
    </row>
    <row r="90" spans="1:14" x14ac:dyDescent="0.3">
      <c r="A90">
        <f t="shared" si="5"/>
        <v>84</v>
      </c>
      <c r="B90" s="25" t="s">
        <v>292</v>
      </c>
      <c r="C90" s="25" t="s">
        <v>293</v>
      </c>
      <c r="D90" s="52" t="s">
        <v>25</v>
      </c>
      <c r="E90" s="26" t="s">
        <v>21</v>
      </c>
      <c r="F90" s="37" t="s">
        <v>294</v>
      </c>
      <c r="G90" s="50">
        <v>6000</v>
      </c>
      <c r="H90" s="50">
        <f t="shared" si="6"/>
        <v>172.2</v>
      </c>
      <c r="I90" s="50">
        <f t="shared" si="7"/>
        <v>182.4</v>
      </c>
      <c r="J90" s="50"/>
      <c r="K90" s="50"/>
      <c r="L90" s="50"/>
      <c r="M90" s="50">
        <f t="shared" si="8"/>
        <v>5645.4000000000005</v>
      </c>
      <c r="N90" s="22">
        <v>43833</v>
      </c>
    </row>
    <row r="91" spans="1:14" x14ac:dyDescent="0.3">
      <c r="A91">
        <f t="shared" si="5"/>
        <v>85</v>
      </c>
      <c r="B91" s="55" t="s">
        <v>295</v>
      </c>
      <c r="C91" s="55" t="s">
        <v>296</v>
      </c>
      <c r="D91" s="49" t="s">
        <v>297</v>
      </c>
      <c r="E91" s="26" t="s">
        <v>298</v>
      </c>
      <c r="F91" s="13" t="s">
        <v>299</v>
      </c>
      <c r="G91" s="50">
        <v>18000</v>
      </c>
      <c r="H91" s="50">
        <f t="shared" si="6"/>
        <v>516.6</v>
      </c>
      <c r="I91" s="50">
        <f t="shared" si="7"/>
        <v>547.20000000000005</v>
      </c>
      <c r="J91" s="50"/>
      <c r="K91" s="50"/>
      <c r="L91" s="50"/>
      <c r="M91" s="50">
        <f t="shared" si="8"/>
        <v>16936.2</v>
      </c>
      <c r="N91" s="34" t="s">
        <v>300</v>
      </c>
    </row>
    <row r="92" spans="1:14" x14ac:dyDescent="0.3">
      <c r="A92">
        <f t="shared" si="5"/>
        <v>86</v>
      </c>
      <c r="B92" s="56" t="s">
        <v>301</v>
      </c>
      <c r="C92" s="56" t="s">
        <v>302</v>
      </c>
      <c r="D92" s="49" t="s">
        <v>303</v>
      </c>
      <c r="E92" s="25" t="s">
        <v>298</v>
      </c>
      <c r="F92" s="13" t="s">
        <v>122</v>
      </c>
      <c r="G92" s="50">
        <v>40000</v>
      </c>
      <c r="H92" s="50">
        <f t="shared" si="6"/>
        <v>1148</v>
      </c>
      <c r="I92" s="50">
        <f t="shared" si="7"/>
        <v>1216</v>
      </c>
      <c r="J92" s="57">
        <v>797.25</v>
      </c>
      <c r="K92" s="57"/>
      <c r="L92" s="57"/>
      <c r="M92" s="50">
        <f>SUM(G92-H92-I92-J92)</f>
        <v>36838.75</v>
      </c>
      <c r="N92" s="34" t="s">
        <v>304</v>
      </c>
    </row>
    <row r="93" spans="1:14" x14ac:dyDescent="0.3">
      <c r="A93">
        <f t="shared" si="5"/>
        <v>87</v>
      </c>
      <c r="B93" s="58" t="s">
        <v>305</v>
      </c>
      <c r="C93" s="25" t="s">
        <v>306</v>
      </c>
      <c r="D93" s="59" t="s">
        <v>307</v>
      </c>
      <c r="E93" s="26" t="s">
        <v>298</v>
      </c>
      <c r="F93" s="13" t="s">
        <v>308</v>
      </c>
      <c r="G93" s="50">
        <v>12000</v>
      </c>
      <c r="H93" s="50">
        <f t="shared" si="6"/>
        <v>344.4</v>
      </c>
      <c r="I93" s="50">
        <f t="shared" si="7"/>
        <v>364.8</v>
      </c>
      <c r="J93" s="50"/>
      <c r="K93" s="50"/>
      <c r="L93" s="50"/>
      <c r="M93" s="50">
        <f t="shared" si="8"/>
        <v>11290.800000000001</v>
      </c>
      <c r="N93" s="34">
        <v>44053</v>
      </c>
    </row>
    <row r="94" spans="1:14" x14ac:dyDescent="0.3">
      <c r="A94">
        <f t="shared" si="5"/>
        <v>88</v>
      </c>
      <c r="B94" s="38" t="s">
        <v>309</v>
      </c>
      <c r="C94" s="37" t="s">
        <v>310</v>
      </c>
      <c r="D94" s="60" t="s">
        <v>57</v>
      </c>
      <c r="E94" s="37" t="s">
        <v>121</v>
      </c>
      <c r="F94" s="61" t="s">
        <v>311</v>
      </c>
      <c r="G94" s="50">
        <v>5000</v>
      </c>
      <c r="H94" s="50">
        <f t="shared" si="6"/>
        <v>143.5</v>
      </c>
      <c r="I94" s="50">
        <f t="shared" si="7"/>
        <v>152</v>
      </c>
      <c r="J94" s="50"/>
      <c r="K94" s="50"/>
      <c r="L94" s="50"/>
      <c r="M94" s="50">
        <f t="shared" si="8"/>
        <v>4704.5</v>
      </c>
      <c r="N94" s="62" t="s">
        <v>312</v>
      </c>
    </row>
    <row r="95" spans="1:14" x14ac:dyDescent="0.3">
      <c r="A95">
        <f t="shared" si="5"/>
        <v>89</v>
      </c>
      <c r="B95" s="38" t="s">
        <v>313</v>
      </c>
      <c r="C95" s="38" t="s">
        <v>314</v>
      </c>
      <c r="D95" s="60" t="s">
        <v>163</v>
      </c>
      <c r="E95" s="26" t="s">
        <v>21</v>
      </c>
      <c r="F95" s="61" t="s">
        <v>315</v>
      </c>
      <c r="G95" s="50">
        <v>12000</v>
      </c>
      <c r="H95" s="50">
        <f t="shared" si="6"/>
        <v>344.4</v>
      </c>
      <c r="I95" s="50">
        <f t="shared" si="7"/>
        <v>364.8</v>
      </c>
      <c r="J95" s="50"/>
      <c r="K95" s="50"/>
      <c r="L95" s="50"/>
      <c r="M95" s="50">
        <f t="shared" si="8"/>
        <v>11290.800000000001</v>
      </c>
      <c r="N95" s="62">
        <v>44136</v>
      </c>
    </row>
    <row r="96" spans="1:14" x14ac:dyDescent="0.3">
      <c r="A96">
        <f t="shared" si="5"/>
        <v>90</v>
      </c>
      <c r="B96" s="38" t="s">
        <v>316</v>
      </c>
      <c r="C96" s="38" t="s">
        <v>317</v>
      </c>
      <c r="D96" s="60" t="s">
        <v>143</v>
      </c>
      <c r="E96" s="26" t="s">
        <v>21</v>
      </c>
      <c r="F96" s="61" t="s">
        <v>318</v>
      </c>
      <c r="G96" s="50">
        <v>5000</v>
      </c>
      <c r="H96" s="50">
        <f t="shared" si="6"/>
        <v>143.5</v>
      </c>
      <c r="I96" s="50">
        <f t="shared" si="7"/>
        <v>152</v>
      </c>
      <c r="J96" s="50"/>
      <c r="K96" s="50"/>
      <c r="L96" s="50"/>
      <c r="M96" s="50">
        <f t="shared" si="8"/>
        <v>4704.5</v>
      </c>
      <c r="N96" s="62">
        <v>44136</v>
      </c>
    </row>
    <row r="97" spans="1:14" x14ac:dyDescent="0.3">
      <c r="A97">
        <f t="shared" si="5"/>
        <v>91</v>
      </c>
      <c r="B97" s="38" t="s">
        <v>319</v>
      </c>
      <c r="C97" s="38" t="s">
        <v>320</v>
      </c>
      <c r="D97" s="60" t="s">
        <v>321</v>
      </c>
      <c r="E97" s="26" t="s">
        <v>21</v>
      </c>
      <c r="F97" s="61" t="s">
        <v>147</v>
      </c>
      <c r="G97" s="50">
        <v>7500</v>
      </c>
      <c r="H97" s="50">
        <f t="shared" si="6"/>
        <v>215.25</v>
      </c>
      <c r="I97" s="50">
        <f t="shared" si="7"/>
        <v>228</v>
      </c>
      <c r="J97" s="50"/>
      <c r="K97" s="50"/>
      <c r="L97" s="50"/>
      <c r="M97" s="50">
        <f t="shared" si="8"/>
        <v>7056.75</v>
      </c>
      <c r="N97" s="62">
        <v>44136</v>
      </c>
    </row>
    <row r="98" spans="1:14" x14ac:dyDescent="0.3">
      <c r="A98">
        <f t="shared" si="5"/>
        <v>92</v>
      </c>
      <c r="B98" s="38" t="s">
        <v>322</v>
      </c>
      <c r="C98" s="38" t="s">
        <v>323</v>
      </c>
      <c r="D98" s="60" t="s">
        <v>143</v>
      </c>
      <c r="E98" s="26" t="s">
        <v>21</v>
      </c>
      <c r="F98" s="61" t="s">
        <v>324</v>
      </c>
      <c r="G98" s="50">
        <v>5000</v>
      </c>
      <c r="H98" s="50">
        <f t="shared" si="6"/>
        <v>143.5</v>
      </c>
      <c r="I98" s="50">
        <f t="shared" si="7"/>
        <v>152</v>
      </c>
      <c r="J98" s="50"/>
      <c r="K98" s="50"/>
      <c r="L98" s="50"/>
      <c r="M98" s="50">
        <f t="shared" si="8"/>
        <v>4704.5</v>
      </c>
      <c r="N98" s="62" t="s">
        <v>325</v>
      </c>
    </row>
    <row r="99" spans="1:14" x14ac:dyDescent="0.3">
      <c r="A99">
        <f t="shared" si="5"/>
        <v>93</v>
      </c>
      <c r="B99" s="38" t="s">
        <v>326</v>
      </c>
      <c r="C99" s="38" t="s">
        <v>97</v>
      </c>
      <c r="D99" s="60" t="s">
        <v>57</v>
      </c>
      <c r="E99" s="26" t="s">
        <v>298</v>
      </c>
      <c r="F99" s="13" t="s">
        <v>122</v>
      </c>
      <c r="G99" s="50">
        <v>10000</v>
      </c>
      <c r="H99" s="50">
        <f t="shared" si="6"/>
        <v>287</v>
      </c>
      <c r="I99" s="50">
        <f t="shared" si="7"/>
        <v>304</v>
      </c>
      <c r="J99" s="50"/>
      <c r="K99" s="50"/>
      <c r="L99" s="50"/>
      <c r="M99" s="50">
        <f t="shared" si="8"/>
        <v>9409</v>
      </c>
      <c r="N99" s="62" t="s">
        <v>325</v>
      </c>
    </row>
    <row r="100" spans="1:14" x14ac:dyDescent="0.3">
      <c r="A100">
        <f t="shared" si="5"/>
        <v>94</v>
      </c>
      <c r="B100" s="38" t="s">
        <v>327</v>
      </c>
      <c r="C100" s="38" t="s">
        <v>328</v>
      </c>
      <c r="D100" s="60" t="s">
        <v>143</v>
      </c>
      <c r="E100" s="26" t="s">
        <v>21</v>
      </c>
      <c r="F100" s="13" t="s">
        <v>329</v>
      </c>
      <c r="G100" s="50">
        <v>5000</v>
      </c>
      <c r="H100" s="50">
        <f t="shared" si="6"/>
        <v>143.5</v>
      </c>
      <c r="I100" s="50">
        <f t="shared" si="7"/>
        <v>152</v>
      </c>
      <c r="J100" s="50"/>
      <c r="K100" s="50"/>
      <c r="L100" s="50"/>
      <c r="M100" s="50">
        <f t="shared" si="8"/>
        <v>4704.5</v>
      </c>
      <c r="N100" s="62" t="s">
        <v>325</v>
      </c>
    </row>
    <row r="101" spans="1:14" x14ac:dyDescent="0.3">
      <c r="A101">
        <f t="shared" si="5"/>
        <v>95</v>
      </c>
      <c r="B101" s="38" t="s">
        <v>330</v>
      </c>
      <c r="C101" s="38" t="s">
        <v>331</v>
      </c>
      <c r="D101" s="60" t="s">
        <v>143</v>
      </c>
      <c r="E101" s="26" t="s">
        <v>263</v>
      </c>
      <c r="F101" s="13" t="s">
        <v>61</v>
      </c>
      <c r="G101" s="50">
        <v>5000</v>
      </c>
      <c r="H101" s="50">
        <f t="shared" si="6"/>
        <v>143.5</v>
      </c>
      <c r="I101" s="50">
        <f t="shared" si="7"/>
        <v>152</v>
      </c>
      <c r="J101" s="50"/>
      <c r="K101" s="50"/>
      <c r="L101" s="50"/>
      <c r="M101" s="50">
        <f t="shared" si="8"/>
        <v>4704.5</v>
      </c>
      <c r="N101" s="34">
        <v>44200</v>
      </c>
    </row>
    <row r="102" spans="1:14" x14ac:dyDescent="0.3">
      <c r="A102">
        <f t="shared" si="5"/>
        <v>96</v>
      </c>
      <c r="B102" s="38" t="s">
        <v>332</v>
      </c>
      <c r="C102" s="38" t="s">
        <v>333</v>
      </c>
      <c r="D102" s="61" t="s">
        <v>57</v>
      </c>
      <c r="E102" s="26" t="s">
        <v>263</v>
      </c>
      <c r="F102" s="13" t="s">
        <v>95</v>
      </c>
      <c r="G102" s="50">
        <v>5000</v>
      </c>
      <c r="H102" s="50">
        <f t="shared" si="6"/>
        <v>143.5</v>
      </c>
      <c r="I102" s="50">
        <f t="shared" si="7"/>
        <v>152</v>
      </c>
      <c r="J102" s="50"/>
      <c r="K102" s="50"/>
      <c r="L102" s="50"/>
      <c r="M102" s="50">
        <f t="shared" si="8"/>
        <v>4704.5</v>
      </c>
      <c r="N102" s="34">
        <v>44200</v>
      </c>
    </row>
    <row r="103" spans="1:14" x14ac:dyDescent="0.3">
      <c r="A103">
        <f t="shared" si="5"/>
        <v>97</v>
      </c>
      <c r="B103" s="38" t="s">
        <v>334</v>
      </c>
      <c r="C103" s="38" t="s">
        <v>262</v>
      </c>
      <c r="D103" s="61" t="s">
        <v>143</v>
      </c>
      <c r="E103" s="26" t="s">
        <v>263</v>
      </c>
      <c r="F103" s="61" t="s">
        <v>147</v>
      </c>
      <c r="G103" s="50">
        <v>5000</v>
      </c>
      <c r="H103" s="50">
        <f t="shared" si="6"/>
        <v>143.5</v>
      </c>
      <c r="I103" s="50">
        <f t="shared" si="7"/>
        <v>152</v>
      </c>
      <c r="J103" s="50"/>
      <c r="K103" s="50"/>
      <c r="L103" s="50"/>
      <c r="M103" s="50">
        <f t="shared" si="8"/>
        <v>4704.5</v>
      </c>
      <c r="N103" s="34">
        <v>44198</v>
      </c>
    </row>
    <row r="104" spans="1:14" x14ac:dyDescent="0.3">
      <c r="A104">
        <f t="shared" si="5"/>
        <v>98</v>
      </c>
      <c r="B104" s="38" t="s">
        <v>335</v>
      </c>
      <c r="C104" s="38" t="s">
        <v>336</v>
      </c>
      <c r="D104" s="61" t="s">
        <v>57</v>
      </c>
      <c r="E104" s="26" t="s">
        <v>263</v>
      </c>
      <c r="F104" s="26" t="s">
        <v>337</v>
      </c>
      <c r="G104" s="50">
        <v>5000</v>
      </c>
      <c r="H104" s="50">
        <f t="shared" si="6"/>
        <v>143.5</v>
      </c>
      <c r="I104" s="50">
        <f t="shared" si="7"/>
        <v>152</v>
      </c>
      <c r="J104" s="50"/>
      <c r="K104" s="50"/>
      <c r="L104" s="50"/>
      <c r="M104" s="50">
        <f t="shared" si="8"/>
        <v>4704.5</v>
      </c>
      <c r="N104" s="34">
        <v>44201</v>
      </c>
    </row>
    <row r="105" spans="1:14" x14ac:dyDescent="0.3">
      <c r="A105">
        <f t="shared" si="5"/>
        <v>99</v>
      </c>
      <c r="B105" s="38" t="s">
        <v>338</v>
      </c>
      <c r="C105" s="38" t="s">
        <v>339</v>
      </c>
      <c r="D105" s="61" t="s">
        <v>57</v>
      </c>
      <c r="E105" s="26" t="s">
        <v>263</v>
      </c>
      <c r="F105" s="26" t="s">
        <v>340</v>
      </c>
      <c r="G105" s="50">
        <v>5000</v>
      </c>
      <c r="H105" s="50">
        <f t="shared" si="6"/>
        <v>143.5</v>
      </c>
      <c r="I105" s="50">
        <f t="shared" si="7"/>
        <v>152</v>
      </c>
      <c r="J105" s="50"/>
      <c r="K105" s="50"/>
      <c r="L105" s="50"/>
      <c r="M105" s="50">
        <f t="shared" si="8"/>
        <v>4704.5</v>
      </c>
      <c r="N105" s="34">
        <v>44201</v>
      </c>
    </row>
    <row r="106" spans="1:14" x14ac:dyDescent="0.3">
      <c r="A106">
        <f t="shared" si="5"/>
        <v>100</v>
      </c>
      <c r="B106" s="38" t="s">
        <v>127</v>
      </c>
      <c r="C106" s="38" t="s">
        <v>341</v>
      </c>
      <c r="D106" s="61" t="s">
        <v>57</v>
      </c>
      <c r="E106" s="26" t="s">
        <v>263</v>
      </c>
      <c r="F106" s="26" t="s">
        <v>315</v>
      </c>
      <c r="G106" s="50">
        <v>5000</v>
      </c>
      <c r="H106" s="50">
        <f t="shared" si="6"/>
        <v>143.5</v>
      </c>
      <c r="I106" s="50">
        <f t="shared" si="7"/>
        <v>152</v>
      </c>
      <c r="J106" s="50"/>
      <c r="K106" s="50"/>
      <c r="L106" s="50"/>
      <c r="M106" s="50">
        <f t="shared" si="8"/>
        <v>4704.5</v>
      </c>
      <c r="N106" s="34">
        <v>44202</v>
      </c>
    </row>
    <row r="107" spans="1:14" x14ac:dyDescent="0.3">
      <c r="A107">
        <f t="shared" si="5"/>
        <v>101</v>
      </c>
      <c r="B107" s="38" t="s">
        <v>342</v>
      </c>
      <c r="C107" s="38" t="s">
        <v>343</v>
      </c>
      <c r="D107" s="61" t="s">
        <v>344</v>
      </c>
      <c r="E107" s="26" t="s">
        <v>263</v>
      </c>
      <c r="F107" s="26" t="s">
        <v>345</v>
      </c>
      <c r="G107" s="50">
        <v>8000</v>
      </c>
      <c r="H107" s="50">
        <f t="shared" si="6"/>
        <v>229.6</v>
      </c>
      <c r="I107" s="50">
        <f t="shared" si="7"/>
        <v>243.2</v>
      </c>
      <c r="J107" s="50"/>
      <c r="K107" s="50"/>
      <c r="L107" s="50"/>
      <c r="M107" s="50">
        <f t="shared" si="8"/>
        <v>7527.2</v>
      </c>
      <c r="N107" s="34">
        <v>44202</v>
      </c>
    </row>
    <row r="108" spans="1:14" x14ac:dyDescent="0.3">
      <c r="A108">
        <f t="shared" si="5"/>
        <v>102</v>
      </c>
      <c r="B108" s="38" t="s">
        <v>346</v>
      </c>
      <c r="C108" s="38" t="s">
        <v>347</v>
      </c>
      <c r="D108" s="61" t="s">
        <v>57</v>
      </c>
      <c r="E108" s="26" t="s">
        <v>263</v>
      </c>
      <c r="F108" s="26" t="s">
        <v>348</v>
      </c>
      <c r="G108" s="50">
        <v>7000</v>
      </c>
      <c r="H108" s="50">
        <f t="shared" si="6"/>
        <v>200.9</v>
      </c>
      <c r="I108" s="50">
        <f t="shared" si="7"/>
        <v>212.8</v>
      </c>
      <c r="J108" s="50"/>
      <c r="K108" s="50"/>
      <c r="L108" s="50"/>
      <c r="M108" s="50">
        <f t="shared" si="8"/>
        <v>6586.3</v>
      </c>
      <c r="N108" s="34">
        <v>44202</v>
      </c>
    </row>
    <row r="109" spans="1:14" x14ac:dyDescent="0.3">
      <c r="A109">
        <f t="shared" si="5"/>
        <v>103</v>
      </c>
      <c r="B109" s="38" t="s">
        <v>349</v>
      </c>
      <c r="C109" s="38" t="s">
        <v>350</v>
      </c>
      <c r="D109" s="61" t="s">
        <v>143</v>
      </c>
      <c r="E109" s="26" t="s">
        <v>263</v>
      </c>
      <c r="F109" s="26" t="s">
        <v>351</v>
      </c>
      <c r="G109" s="50">
        <v>5000</v>
      </c>
      <c r="H109" s="50">
        <f t="shared" si="6"/>
        <v>143.5</v>
      </c>
      <c r="I109" s="50">
        <f t="shared" si="7"/>
        <v>152</v>
      </c>
      <c r="J109" s="50"/>
      <c r="K109" s="50"/>
      <c r="L109" s="50"/>
      <c r="M109" s="50">
        <f t="shared" si="8"/>
        <v>4704.5</v>
      </c>
      <c r="N109" s="34">
        <v>44409</v>
      </c>
    </row>
    <row r="110" spans="1:14" s="63" customFormat="1" x14ac:dyDescent="0.3">
      <c r="A110">
        <f t="shared" si="5"/>
        <v>104</v>
      </c>
      <c r="B110" s="38" t="s">
        <v>352</v>
      </c>
      <c r="C110" s="38" t="s">
        <v>353</v>
      </c>
      <c r="D110" s="61" t="s">
        <v>237</v>
      </c>
      <c r="E110" s="25" t="s">
        <v>298</v>
      </c>
      <c r="F110" s="25" t="s">
        <v>122</v>
      </c>
      <c r="G110" s="50">
        <v>7000</v>
      </c>
      <c r="H110" s="50">
        <f t="shared" si="6"/>
        <v>200.9</v>
      </c>
      <c r="I110" s="50">
        <f t="shared" si="7"/>
        <v>212.8</v>
      </c>
      <c r="J110" s="50"/>
      <c r="K110" s="50"/>
      <c r="L110" s="50"/>
      <c r="M110" s="50">
        <f t="shared" si="8"/>
        <v>6586.3</v>
      </c>
      <c r="N110" s="34">
        <v>44440</v>
      </c>
    </row>
    <row r="111" spans="1:14" x14ac:dyDescent="0.3">
      <c r="A111">
        <f t="shared" si="5"/>
        <v>105</v>
      </c>
      <c r="B111" s="38" t="s">
        <v>354</v>
      </c>
      <c r="C111" s="38" t="s">
        <v>355</v>
      </c>
      <c r="D111" s="61" t="s">
        <v>237</v>
      </c>
      <c r="E111" s="26" t="s">
        <v>263</v>
      </c>
      <c r="F111" s="26" t="s">
        <v>356</v>
      </c>
      <c r="G111" s="50">
        <v>7000</v>
      </c>
      <c r="H111" s="50">
        <f t="shared" si="6"/>
        <v>200.9</v>
      </c>
      <c r="I111" s="50">
        <f t="shared" si="7"/>
        <v>212.8</v>
      </c>
      <c r="J111" s="50"/>
      <c r="K111" s="50"/>
      <c r="L111" s="50"/>
      <c r="M111" s="50">
        <f t="shared" si="8"/>
        <v>6586.3</v>
      </c>
      <c r="N111" s="34">
        <v>44410</v>
      </c>
    </row>
    <row r="112" spans="1:14" x14ac:dyDescent="0.3">
      <c r="A112">
        <f t="shared" si="5"/>
        <v>106</v>
      </c>
      <c r="B112" s="38" t="s">
        <v>357</v>
      </c>
      <c r="C112" s="38" t="s">
        <v>36</v>
      </c>
      <c r="D112" s="61" t="s">
        <v>358</v>
      </c>
      <c r="E112" s="26" t="s">
        <v>298</v>
      </c>
      <c r="F112" s="26" t="s">
        <v>359</v>
      </c>
      <c r="G112" s="50">
        <v>18000</v>
      </c>
      <c r="H112" s="50">
        <f t="shared" si="6"/>
        <v>516.6</v>
      </c>
      <c r="I112" s="50">
        <f t="shared" si="7"/>
        <v>547.20000000000005</v>
      </c>
      <c r="J112" s="50"/>
      <c r="K112" s="50"/>
      <c r="L112" s="50"/>
      <c r="M112" s="50">
        <f t="shared" si="8"/>
        <v>16936.2</v>
      </c>
      <c r="N112" s="34">
        <v>44470</v>
      </c>
    </row>
    <row r="113" spans="1:14" x14ac:dyDescent="0.3">
      <c r="A113">
        <f t="shared" si="5"/>
        <v>107</v>
      </c>
      <c r="B113" s="38" t="s">
        <v>360</v>
      </c>
      <c r="C113" s="38" t="s">
        <v>361</v>
      </c>
      <c r="D113" s="61" t="s">
        <v>237</v>
      </c>
      <c r="E113" s="26" t="s">
        <v>263</v>
      </c>
      <c r="F113" s="26" t="s">
        <v>340</v>
      </c>
      <c r="G113" s="50">
        <v>7000</v>
      </c>
      <c r="H113" s="50">
        <f t="shared" si="6"/>
        <v>200.9</v>
      </c>
      <c r="I113" s="50">
        <f t="shared" si="7"/>
        <v>212.8</v>
      </c>
      <c r="J113" s="50"/>
      <c r="K113" s="50"/>
      <c r="L113" s="50"/>
      <c r="M113" s="50">
        <f t="shared" si="8"/>
        <v>6586.3</v>
      </c>
      <c r="N113" s="34">
        <v>44470</v>
      </c>
    </row>
    <row r="114" spans="1:14" x14ac:dyDescent="0.3">
      <c r="A114">
        <f t="shared" si="5"/>
        <v>108</v>
      </c>
      <c r="B114" s="38" t="s">
        <v>362</v>
      </c>
      <c r="C114" s="38" t="s">
        <v>363</v>
      </c>
      <c r="D114" s="61" t="s">
        <v>237</v>
      </c>
      <c r="E114" s="26" t="s">
        <v>263</v>
      </c>
      <c r="F114" s="13" t="s">
        <v>160</v>
      </c>
      <c r="G114" s="50">
        <v>5000</v>
      </c>
      <c r="H114" s="50">
        <f t="shared" si="6"/>
        <v>143.5</v>
      </c>
      <c r="I114" s="50">
        <f t="shared" si="7"/>
        <v>152</v>
      </c>
      <c r="J114" s="50"/>
      <c r="K114" s="50"/>
      <c r="L114" s="50"/>
      <c r="M114" s="50">
        <f t="shared" si="8"/>
        <v>4704.5</v>
      </c>
      <c r="N114" s="34">
        <v>44440</v>
      </c>
    </row>
    <row r="115" spans="1:14" x14ac:dyDescent="0.3">
      <c r="A115">
        <f t="shared" si="5"/>
        <v>109</v>
      </c>
      <c r="B115" s="38" t="s">
        <v>364</v>
      </c>
      <c r="C115" s="38" t="s">
        <v>365</v>
      </c>
      <c r="D115" s="61" t="s">
        <v>237</v>
      </c>
      <c r="E115" s="26" t="s">
        <v>263</v>
      </c>
      <c r="F115" s="13" t="s">
        <v>366</v>
      </c>
      <c r="G115" s="50">
        <v>5000</v>
      </c>
      <c r="H115" s="50">
        <f t="shared" si="6"/>
        <v>143.5</v>
      </c>
      <c r="I115" s="50">
        <f t="shared" si="7"/>
        <v>152</v>
      </c>
      <c r="J115" s="50"/>
      <c r="K115" s="50"/>
      <c r="L115" s="50"/>
      <c r="M115" s="50">
        <f t="shared" si="8"/>
        <v>4704.5</v>
      </c>
      <c r="N115" s="34">
        <v>44531</v>
      </c>
    </row>
    <row r="116" spans="1:14" x14ac:dyDescent="0.3">
      <c r="A116">
        <f t="shared" si="5"/>
        <v>110</v>
      </c>
      <c r="B116" s="38" t="s">
        <v>367</v>
      </c>
      <c r="C116" s="38" t="s">
        <v>368</v>
      </c>
      <c r="D116" s="61" t="s">
        <v>237</v>
      </c>
      <c r="E116" s="26" t="s">
        <v>298</v>
      </c>
      <c r="F116" s="13" t="s">
        <v>122</v>
      </c>
      <c r="G116" s="50">
        <v>7000</v>
      </c>
      <c r="H116" s="50">
        <f t="shared" si="6"/>
        <v>200.9</v>
      </c>
      <c r="I116" s="50">
        <f t="shared" si="7"/>
        <v>212.8</v>
      </c>
      <c r="J116" s="50"/>
      <c r="K116" s="50"/>
      <c r="L116" s="50"/>
      <c r="M116" s="50">
        <f t="shared" si="8"/>
        <v>6586.3</v>
      </c>
      <c r="N116" s="34">
        <v>44531</v>
      </c>
    </row>
    <row r="117" spans="1:14" x14ac:dyDescent="0.3">
      <c r="A117">
        <f t="shared" si="5"/>
        <v>111</v>
      </c>
      <c r="B117" s="38" t="s">
        <v>369</v>
      </c>
      <c r="C117" s="38" t="s">
        <v>224</v>
      </c>
      <c r="D117" s="61" t="s">
        <v>237</v>
      </c>
      <c r="E117" s="26" t="s">
        <v>298</v>
      </c>
      <c r="F117" s="13" t="s">
        <v>370</v>
      </c>
      <c r="G117" s="50">
        <v>5000</v>
      </c>
      <c r="H117" s="50"/>
      <c r="I117" s="50"/>
      <c r="J117" s="50"/>
      <c r="K117" s="50"/>
      <c r="L117" s="50"/>
      <c r="M117" s="50">
        <v>5000</v>
      </c>
      <c r="N117" s="64">
        <v>42552</v>
      </c>
    </row>
    <row r="118" spans="1:14" x14ac:dyDescent="0.3">
      <c r="A118">
        <f t="shared" si="5"/>
        <v>112</v>
      </c>
      <c r="B118" s="38" t="s">
        <v>371</v>
      </c>
      <c r="C118" s="38" t="s">
        <v>372</v>
      </c>
      <c r="D118" s="61" t="s">
        <v>237</v>
      </c>
      <c r="E118" s="26" t="s">
        <v>298</v>
      </c>
      <c r="F118" s="13" t="s">
        <v>370</v>
      </c>
      <c r="G118" s="50">
        <v>5000</v>
      </c>
      <c r="H118" s="50"/>
      <c r="I118" s="50"/>
      <c r="J118" s="50"/>
      <c r="K118" s="50"/>
      <c r="L118" s="50"/>
      <c r="M118" s="50">
        <v>5000</v>
      </c>
      <c r="N118" s="65">
        <v>44201</v>
      </c>
    </row>
    <row r="119" spans="1:14" x14ac:dyDescent="0.3">
      <c r="A119">
        <f t="shared" si="5"/>
        <v>113</v>
      </c>
      <c r="B119" s="38" t="s">
        <v>373</v>
      </c>
      <c r="C119" s="38" t="s">
        <v>374</v>
      </c>
      <c r="D119" s="61" t="s">
        <v>143</v>
      </c>
      <c r="E119" s="26" t="s">
        <v>263</v>
      </c>
      <c r="F119" s="26" t="s">
        <v>375</v>
      </c>
      <c r="G119" s="50">
        <v>5000</v>
      </c>
      <c r="H119" s="50">
        <f t="shared" ref="H119:H120" si="9">G119*2.87%</f>
        <v>143.5</v>
      </c>
      <c r="I119" s="50">
        <f t="shared" ref="I119:I120" si="10">G119*3.04%</f>
        <v>152</v>
      </c>
      <c r="J119" s="50"/>
      <c r="K119" s="50"/>
      <c r="L119" s="50"/>
      <c r="M119" s="50">
        <f t="shared" ref="M119:M120" si="11">SUM(G119-H119-I119)</f>
        <v>4704.5</v>
      </c>
      <c r="N119" s="34">
        <v>44621</v>
      </c>
    </row>
    <row r="120" spans="1:14" s="71" customFormat="1" x14ac:dyDescent="0.3">
      <c r="A120">
        <f t="shared" si="5"/>
        <v>114</v>
      </c>
      <c r="B120" s="66" t="s">
        <v>376</v>
      </c>
      <c r="C120" s="66" t="s">
        <v>377</v>
      </c>
      <c r="D120" s="67" t="s">
        <v>237</v>
      </c>
      <c r="E120" s="68" t="s">
        <v>263</v>
      </c>
      <c r="F120" s="68" t="s">
        <v>160</v>
      </c>
      <c r="G120" s="69">
        <v>5000</v>
      </c>
      <c r="H120" s="69">
        <f t="shared" si="9"/>
        <v>143.5</v>
      </c>
      <c r="I120" s="69">
        <f t="shared" si="10"/>
        <v>152</v>
      </c>
      <c r="J120" s="69"/>
      <c r="K120" s="69"/>
      <c r="L120" s="69"/>
      <c r="M120" s="69">
        <f t="shared" si="11"/>
        <v>4704.5</v>
      </c>
      <c r="N120" s="70">
        <v>44628</v>
      </c>
    </row>
    <row r="121" spans="1:14" x14ac:dyDescent="0.3">
      <c r="B121" s="72" t="s">
        <v>378</v>
      </c>
      <c r="C121" s="72"/>
      <c r="D121" s="73" t="s">
        <v>379</v>
      </c>
      <c r="E121" s="73"/>
      <c r="F121" s="73"/>
      <c r="G121" s="74">
        <f>SUM(G7:G120)</f>
        <v>1043795.55</v>
      </c>
      <c r="H121" s="75">
        <f>SUM(H7:H118)</f>
        <v>28407.132285000007</v>
      </c>
      <c r="I121" s="75">
        <f>SUM(I7:I118)</f>
        <v>30089.78472</v>
      </c>
      <c r="J121" s="75">
        <f>SUM(J7:J110)</f>
        <v>797.25</v>
      </c>
      <c r="K121" s="75">
        <f>SUM(K7:K114)</f>
        <v>3000</v>
      </c>
      <c r="L121" s="75">
        <f>SUM(L7:L114)</f>
        <v>7140.7199999999993</v>
      </c>
      <c r="M121" s="75">
        <f>SUM(M7:M120)</f>
        <v>976149.5029950001</v>
      </c>
      <c r="N121" s="76"/>
    </row>
    <row r="122" spans="1:14" x14ac:dyDescent="0.3">
      <c r="B122" s="77"/>
      <c r="C122" s="77"/>
      <c r="D122" s="78"/>
      <c r="E122" s="78"/>
      <c r="F122" s="78"/>
      <c r="G122" s="79"/>
      <c r="H122" s="80"/>
      <c r="I122" s="80"/>
      <c r="J122" s="80"/>
      <c r="K122" s="80"/>
      <c r="L122" s="80"/>
      <c r="M122" s="80"/>
      <c r="N122" s="81"/>
    </row>
    <row r="123" spans="1:14" ht="15" thickBot="1" x14ac:dyDescent="0.35">
      <c r="B123" s="82"/>
      <c r="C123" s="83" t="s">
        <v>380</v>
      </c>
      <c r="D123" s="78"/>
      <c r="E123" s="84" t="s">
        <v>381</v>
      </c>
      <c r="F123" s="84"/>
      <c r="G123" s="79"/>
      <c r="H123" s="80"/>
      <c r="I123" s="80"/>
      <c r="J123" s="80"/>
      <c r="K123" s="80"/>
      <c r="L123" s="80"/>
      <c r="M123" s="80"/>
      <c r="N123" s="81"/>
    </row>
    <row r="124" spans="1:14" x14ac:dyDescent="0.3">
      <c r="B124" s="85" t="s">
        <v>382</v>
      </c>
      <c r="C124" s="85"/>
      <c r="D124" s="78"/>
      <c r="E124" s="86" t="s">
        <v>383</v>
      </c>
      <c r="F124" s="86"/>
      <c r="G124" s="79"/>
      <c r="H124" s="80"/>
      <c r="I124" s="80"/>
      <c r="J124" s="80"/>
      <c r="K124" s="80"/>
      <c r="L124" s="80"/>
      <c r="M124" s="80"/>
      <c r="N124" s="81"/>
    </row>
    <row r="125" spans="1:14" x14ac:dyDescent="0.3">
      <c r="B125" s="77"/>
      <c r="C125" s="77"/>
      <c r="D125" s="78"/>
      <c r="E125" s="78"/>
      <c r="F125" s="78"/>
      <c r="G125" s="79"/>
      <c r="H125" s="80"/>
      <c r="I125" s="80"/>
      <c r="J125" s="80"/>
      <c r="K125" s="80"/>
      <c r="L125" s="80"/>
      <c r="M125" s="80"/>
      <c r="N125" s="81"/>
    </row>
    <row r="126" spans="1:14" x14ac:dyDescent="0.3">
      <c r="B126" s="86"/>
      <c r="C126" s="86"/>
      <c r="D126" s="87"/>
      <c r="E126" s="86"/>
      <c r="F126" s="86"/>
      <c r="G126" s="86"/>
      <c r="H126" s="88"/>
      <c r="I126" s="78"/>
      <c r="J126" s="78"/>
      <c r="K126" s="78"/>
      <c r="L126" s="78"/>
      <c r="M126" s="78"/>
      <c r="N126" s="81"/>
    </row>
    <row r="127" spans="1:14" x14ac:dyDescent="0.3">
      <c r="B127" s="86"/>
      <c r="C127" s="86"/>
      <c r="D127" s="87"/>
      <c r="E127" s="86"/>
      <c r="F127" s="86"/>
      <c r="G127" s="86"/>
      <c r="H127" s="88"/>
      <c r="I127" s="78"/>
      <c r="J127" s="78"/>
      <c r="K127" s="78"/>
      <c r="L127" s="78"/>
      <c r="M127" s="78"/>
      <c r="N127" s="81"/>
    </row>
    <row r="128" spans="1:14" x14ac:dyDescent="0.3">
      <c r="B128" s="1" t="s">
        <v>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81"/>
    </row>
    <row r="129" spans="1:14" x14ac:dyDescent="0.3">
      <c r="B129" s="1" t="s">
        <v>2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81"/>
    </row>
    <row r="130" spans="1:14" x14ac:dyDescent="0.3">
      <c r="B130" s="1" t="s">
        <v>384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81"/>
    </row>
    <row r="131" spans="1:14" x14ac:dyDescent="0.3">
      <c r="B131" s="2" t="s">
        <v>4</v>
      </c>
      <c r="C131" s="2"/>
      <c r="D131" s="89"/>
      <c r="E131" s="89"/>
      <c r="F131" s="89"/>
      <c r="G131" s="90"/>
      <c r="H131" s="78"/>
      <c r="I131" s="78"/>
      <c r="J131" s="78"/>
      <c r="K131" s="78"/>
      <c r="L131" s="78"/>
      <c r="M131" s="78"/>
      <c r="N131" s="81"/>
    </row>
    <row r="132" spans="1:14" x14ac:dyDescent="0.3">
      <c r="B132" s="91" t="s">
        <v>385</v>
      </c>
      <c r="C132" s="92"/>
      <c r="D132" s="93"/>
      <c r="E132" s="93"/>
      <c r="F132" s="93"/>
      <c r="G132" s="94"/>
      <c r="H132" s="94"/>
      <c r="I132" s="94"/>
      <c r="J132" s="94"/>
      <c r="K132" s="94"/>
      <c r="L132" s="94"/>
      <c r="M132" s="94"/>
      <c r="N132" s="95"/>
    </row>
    <row r="133" spans="1:14" x14ac:dyDescent="0.3">
      <c r="B133" s="2" t="s">
        <v>5</v>
      </c>
      <c r="C133" s="2" t="s">
        <v>6</v>
      </c>
      <c r="D133" s="2" t="s">
        <v>7</v>
      </c>
      <c r="E133" s="2" t="s">
        <v>8</v>
      </c>
      <c r="F133" s="2" t="s">
        <v>9</v>
      </c>
      <c r="G133" s="2" t="s">
        <v>10</v>
      </c>
      <c r="H133" s="96" t="s">
        <v>11</v>
      </c>
      <c r="I133" s="96" t="s">
        <v>12</v>
      </c>
      <c r="J133" s="96" t="s">
        <v>13</v>
      </c>
      <c r="K133" s="2"/>
      <c r="L133" s="2"/>
      <c r="M133" s="97" t="s">
        <v>16</v>
      </c>
      <c r="N133" s="7" t="s">
        <v>17</v>
      </c>
    </row>
    <row r="134" spans="1:14" x14ac:dyDescent="0.3">
      <c r="A134">
        <v>1</v>
      </c>
      <c r="B134" s="73" t="s">
        <v>386</v>
      </c>
      <c r="C134" s="73" t="s">
        <v>387</v>
      </c>
      <c r="D134" s="73" t="s">
        <v>388</v>
      </c>
      <c r="E134" s="73" t="s">
        <v>389</v>
      </c>
      <c r="F134" s="73" t="s">
        <v>390</v>
      </c>
      <c r="G134" s="98">
        <v>11786</v>
      </c>
      <c r="H134" s="99">
        <f>G134*2.87%</f>
        <v>338.25819999999999</v>
      </c>
      <c r="I134" s="99">
        <f>G134*3.04%</f>
        <v>358.2944</v>
      </c>
      <c r="J134" s="100"/>
      <c r="K134" s="100"/>
      <c r="L134" s="99">
        <v>0</v>
      </c>
      <c r="M134" s="99">
        <f>G134-H134-I134-L134</f>
        <v>11089.447399999999</v>
      </c>
      <c r="N134" s="101">
        <v>38971</v>
      </c>
    </row>
    <row r="135" spans="1:14" x14ac:dyDescent="0.3">
      <c r="A135">
        <f>A134+1</f>
        <v>2</v>
      </c>
      <c r="B135" s="73" t="s">
        <v>391</v>
      </c>
      <c r="C135" s="73" t="s">
        <v>392</v>
      </c>
      <c r="D135" s="73" t="s">
        <v>25</v>
      </c>
      <c r="E135" s="73" t="s">
        <v>389</v>
      </c>
      <c r="F135" s="73" t="s">
        <v>393</v>
      </c>
      <c r="G135" s="102">
        <v>5000</v>
      </c>
      <c r="H135" s="102">
        <v>143.5</v>
      </c>
      <c r="I135" s="102">
        <v>152</v>
      </c>
      <c r="J135" s="103"/>
      <c r="K135" s="103"/>
      <c r="L135" s="102"/>
      <c r="M135" s="102">
        <v>4704.5</v>
      </c>
      <c r="N135" s="101">
        <v>39084</v>
      </c>
    </row>
    <row r="136" spans="1:14" x14ac:dyDescent="0.3">
      <c r="A136">
        <f t="shared" ref="A136:A162" si="12">A135+1</f>
        <v>3</v>
      </c>
      <c r="B136" s="73" t="s">
        <v>394</v>
      </c>
      <c r="C136" s="73" t="s">
        <v>395</v>
      </c>
      <c r="D136" s="73" t="s">
        <v>396</v>
      </c>
      <c r="E136" s="73" t="s">
        <v>389</v>
      </c>
      <c r="F136" s="73" t="s">
        <v>393</v>
      </c>
      <c r="G136" s="102">
        <v>5000</v>
      </c>
      <c r="H136" s="102">
        <v>143.5</v>
      </c>
      <c r="I136" s="102">
        <v>152</v>
      </c>
      <c r="J136" s="103"/>
      <c r="K136" s="103"/>
      <c r="L136" s="102"/>
      <c r="M136" s="102">
        <v>4704.5</v>
      </c>
      <c r="N136" s="101">
        <v>39174</v>
      </c>
    </row>
    <row r="137" spans="1:14" x14ac:dyDescent="0.3">
      <c r="A137">
        <f t="shared" si="12"/>
        <v>4</v>
      </c>
      <c r="B137" s="73" t="s">
        <v>209</v>
      </c>
      <c r="C137" s="73" t="s">
        <v>397</v>
      </c>
      <c r="D137" s="73" t="s">
        <v>143</v>
      </c>
      <c r="E137" s="73" t="s">
        <v>389</v>
      </c>
      <c r="F137" s="104" t="s">
        <v>398</v>
      </c>
      <c r="G137" s="102">
        <v>7000</v>
      </c>
      <c r="H137" s="102">
        <v>143.5</v>
      </c>
      <c r="I137" s="102">
        <v>152</v>
      </c>
      <c r="J137" s="103"/>
      <c r="K137" s="103"/>
      <c r="L137" s="102"/>
      <c r="M137" s="102">
        <v>6704.5</v>
      </c>
      <c r="N137" s="101">
        <v>39114</v>
      </c>
    </row>
    <row r="138" spans="1:14" x14ac:dyDescent="0.3">
      <c r="A138">
        <f t="shared" si="12"/>
        <v>5</v>
      </c>
      <c r="B138" s="73" t="s">
        <v>399</v>
      </c>
      <c r="C138" s="73" t="s">
        <v>400</v>
      </c>
      <c r="D138" s="73" t="s">
        <v>401</v>
      </c>
      <c r="E138" s="73" t="s">
        <v>389</v>
      </c>
      <c r="F138" s="73" t="s">
        <v>402</v>
      </c>
      <c r="G138" s="98">
        <v>11786</v>
      </c>
      <c r="H138" s="99">
        <f>G138*2.87%</f>
        <v>338.25819999999999</v>
      </c>
      <c r="I138" s="99">
        <f>G138*3.04%</f>
        <v>358.2944</v>
      </c>
      <c r="J138" s="100"/>
      <c r="K138" s="100"/>
      <c r="L138" s="99">
        <v>0</v>
      </c>
      <c r="M138" s="99">
        <f>G138-H138-I138-L138</f>
        <v>11089.447399999999</v>
      </c>
      <c r="N138" s="101">
        <v>39295</v>
      </c>
    </row>
    <row r="139" spans="1:14" x14ac:dyDescent="0.3">
      <c r="A139">
        <f t="shared" si="12"/>
        <v>6</v>
      </c>
      <c r="B139" s="73" t="s">
        <v>403</v>
      </c>
      <c r="C139" s="73" t="s">
        <v>404</v>
      </c>
      <c r="D139" s="73" t="s">
        <v>25</v>
      </c>
      <c r="E139" s="73" t="s">
        <v>389</v>
      </c>
      <c r="F139" s="73" t="s">
        <v>405</v>
      </c>
      <c r="G139" s="102">
        <v>5000</v>
      </c>
      <c r="H139" s="102">
        <v>143.5</v>
      </c>
      <c r="I139" s="102">
        <v>152</v>
      </c>
      <c r="J139" s="103"/>
      <c r="K139" s="103"/>
      <c r="L139" s="102"/>
      <c r="M139" s="102">
        <v>4704.5</v>
      </c>
      <c r="N139" s="101">
        <v>39302</v>
      </c>
    </row>
    <row r="140" spans="1:14" x14ac:dyDescent="0.3">
      <c r="A140">
        <f t="shared" si="12"/>
        <v>7</v>
      </c>
      <c r="B140" s="73" t="s">
        <v>406</v>
      </c>
      <c r="C140" s="73" t="s">
        <v>407</v>
      </c>
      <c r="D140" s="73" t="s">
        <v>358</v>
      </c>
      <c r="E140" s="73" t="s">
        <v>389</v>
      </c>
      <c r="F140" s="105" t="s">
        <v>408</v>
      </c>
      <c r="G140" s="102">
        <v>8000</v>
      </c>
      <c r="H140" s="102">
        <v>229.6</v>
      </c>
      <c r="I140" s="102">
        <v>243.2</v>
      </c>
      <c r="J140" s="103"/>
      <c r="K140" s="103"/>
      <c r="L140" s="102"/>
      <c r="M140" s="102">
        <v>7527.2</v>
      </c>
      <c r="N140" s="101">
        <v>40210</v>
      </c>
    </row>
    <row r="141" spans="1:14" x14ac:dyDescent="0.3">
      <c r="A141">
        <f t="shared" si="12"/>
        <v>8</v>
      </c>
      <c r="B141" s="73" t="s">
        <v>330</v>
      </c>
      <c r="C141" s="73" t="s">
        <v>409</v>
      </c>
      <c r="D141" s="73" t="s">
        <v>25</v>
      </c>
      <c r="E141" s="73" t="s">
        <v>389</v>
      </c>
      <c r="F141" s="73" t="s">
        <v>410</v>
      </c>
      <c r="G141" s="102">
        <v>5000</v>
      </c>
      <c r="H141" s="102">
        <v>143.5</v>
      </c>
      <c r="I141" s="102">
        <v>152</v>
      </c>
      <c r="J141" s="103"/>
      <c r="K141" s="103"/>
      <c r="L141" s="102"/>
      <c r="M141" s="102">
        <v>4704.5</v>
      </c>
      <c r="N141" s="101">
        <v>40330</v>
      </c>
    </row>
    <row r="142" spans="1:14" x14ac:dyDescent="0.3">
      <c r="A142">
        <f t="shared" si="12"/>
        <v>9</v>
      </c>
      <c r="B142" s="73" t="s">
        <v>411</v>
      </c>
      <c r="C142" s="73" t="s">
        <v>412</v>
      </c>
      <c r="D142" s="73" t="s">
        <v>25</v>
      </c>
      <c r="E142" s="73" t="s">
        <v>389</v>
      </c>
      <c r="F142" s="73" t="s">
        <v>413</v>
      </c>
      <c r="G142" s="102">
        <v>5000</v>
      </c>
      <c r="H142" s="102">
        <v>143.5</v>
      </c>
      <c r="I142" s="102">
        <v>152</v>
      </c>
      <c r="J142" s="103"/>
      <c r="K142" s="103"/>
      <c r="L142" s="102"/>
      <c r="M142" s="102">
        <v>4704.5</v>
      </c>
      <c r="N142" s="101">
        <v>40330</v>
      </c>
    </row>
    <row r="143" spans="1:14" x14ac:dyDescent="0.3">
      <c r="A143">
        <f t="shared" si="12"/>
        <v>10</v>
      </c>
      <c r="B143" s="106" t="s">
        <v>414</v>
      </c>
      <c r="C143" s="106" t="s">
        <v>415</v>
      </c>
      <c r="D143" s="73" t="s">
        <v>416</v>
      </c>
      <c r="E143" s="73" t="s">
        <v>389</v>
      </c>
      <c r="F143" s="73" t="s">
        <v>417</v>
      </c>
      <c r="G143" s="107">
        <v>5000</v>
      </c>
      <c r="H143" s="107">
        <f>G143*2.87%</f>
        <v>143.5</v>
      </c>
      <c r="I143" s="107">
        <f>G143*3.04%</f>
        <v>152</v>
      </c>
      <c r="J143" s="108"/>
      <c r="K143" s="108"/>
      <c r="L143" s="107"/>
      <c r="M143" s="107">
        <f>G143-H143-I143</f>
        <v>4704.5</v>
      </c>
      <c r="N143" s="109">
        <v>40422</v>
      </c>
    </row>
    <row r="144" spans="1:14" x14ac:dyDescent="0.3">
      <c r="A144">
        <f t="shared" si="12"/>
        <v>11</v>
      </c>
      <c r="B144" s="73" t="s">
        <v>418</v>
      </c>
      <c r="C144" s="73" t="s">
        <v>419</v>
      </c>
      <c r="D144" s="110" t="s">
        <v>33</v>
      </c>
      <c r="E144" s="73" t="s">
        <v>389</v>
      </c>
      <c r="F144" s="110" t="s">
        <v>420</v>
      </c>
      <c r="G144" s="102">
        <v>5000</v>
      </c>
      <c r="H144" s="111">
        <f>G144*2.87%</f>
        <v>143.5</v>
      </c>
      <c r="I144" s="111">
        <f>G144*3.04%</f>
        <v>152</v>
      </c>
      <c r="J144" s="112"/>
      <c r="K144" s="112"/>
      <c r="L144" s="111"/>
      <c r="M144" s="111">
        <f>G144-H144-I144</f>
        <v>4704.5</v>
      </c>
      <c r="N144" s="109">
        <v>40544</v>
      </c>
    </row>
    <row r="145" spans="1:14" x14ac:dyDescent="0.3">
      <c r="A145">
        <f t="shared" si="12"/>
        <v>12</v>
      </c>
      <c r="B145" s="73" t="s">
        <v>421</v>
      </c>
      <c r="C145" s="73" t="s">
        <v>422</v>
      </c>
      <c r="D145" s="73" t="s">
        <v>33</v>
      </c>
      <c r="E145" s="73" t="s">
        <v>389</v>
      </c>
      <c r="F145" s="73" t="s">
        <v>423</v>
      </c>
      <c r="G145" s="102">
        <v>5000</v>
      </c>
      <c r="H145" s="111">
        <f>G145*2.87%</f>
        <v>143.5</v>
      </c>
      <c r="I145" s="111">
        <f>G145*3.04%</f>
        <v>152</v>
      </c>
      <c r="J145" s="112"/>
      <c r="K145" s="112"/>
      <c r="L145" s="111"/>
      <c r="M145" s="111">
        <f>G145-H145-I145</f>
        <v>4704.5</v>
      </c>
      <c r="N145" s="101">
        <v>40603</v>
      </c>
    </row>
    <row r="146" spans="1:14" x14ac:dyDescent="0.3">
      <c r="A146">
        <f t="shared" si="12"/>
        <v>13</v>
      </c>
      <c r="B146" s="73" t="s">
        <v>424</v>
      </c>
      <c r="C146" s="73" t="s">
        <v>425</v>
      </c>
      <c r="D146" s="73" t="s">
        <v>426</v>
      </c>
      <c r="E146" s="73" t="s">
        <v>389</v>
      </c>
      <c r="F146" s="73" t="s">
        <v>427</v>
      </c>
      <c r="G146" s="98">
        <v>5000</v>
      </c>
      <c r="H146" s="99">
        <f>G146*2.87%</f>
        <v>143.5</v>
      </c>
      <c r="I146" s="99">
        <f>G146*3.04%</f>
        <v>152</v>
      </c>
      <c r="J146" s="100"/>
      <c r="K146" s="100"/>
      <c r="L146" s="99"/>
      <c r="M146" s="99">
        <f>G146-H146-I146</f>
        <v>4704.5</v>
      </c>
      <c r="N146" s="101">
        <v>40544</v>
      </c>
    </row>
    <row r="147" spans="1:14" x14ac:dyDescent="0.3">
      <c r="A147">
        <f t="shared" si="12"/>
        <v>14</v>
      </c>
      <c r="B147" s="73" t="s">
        <v>428</v>
      </c>
      <c r="C147" s="73" t="s">
        <v>97</v>
      </c>
      <c r="D147" s="73" t="s">
        <v>25</v>
      </c>
      <c r="E147" s="73" t="s">
        <v>389</v>
      </c>
      <c r="F147" s="73" t="s">
        <v>429</v>
      </c>
      <c r="G147" s="102">
        <v>5000</v>
      </c>
      <c r="H147" s="102">
        <v>143.5</v>
      </c>
      <c r="I147" s="102">
        <v>152</v>
      </c>
      <c r="J147" s="103"/>
      <c r="K147" s="103"/>
      <c r="L147" s="102"/>
      <c r="M147" s="102">
        <v>4704.5</v>
      </c>
      <c r="N147" s="101">
        <v>41061</v>
      </c>
    </row>
    <row r="148" spans="1:14" x14ac:dyDescent="0.3">
      <c r="A148">
        <f t="shared" si="12"/>
        <v>15</v>
      </c>
      <c r="B148" s="73" t="s">
        <v>430</v>
      </c>
      <c r="C148" s="73" t="s">
        <v>431</v>
      </c>
      <c r="D148" s="73" t="s">
        <v>25</v>
      </c>
      <c r="E148" s="73" t="s">
        <v>389</v>
      </c>
      <c r="F148" s="73" t="s">
        <v>432</v>
      </c>
      <c r="G148" s="102">
        <v>5000</v>
      </c>
      <c r="H148" s="102">
        <v>143.5</v>
      </c>
      <c r="I148" s="102">
        <v>152</v>
      </c>
      <c r="J148" s="103"/>
      <c r="K148" s="103"/>
      <c r="L148" s="102"/>
      <c r="M148" s="102">
        <v>4704.5</v>
      </c>
      <c r="N148" s="101">
        <v>41214</v>
      </c>
    </row>
    <row r="149" spans="1:14" x14ac:dyDescent="0.3">
      <c r="A149">
        <f t="shared" si="12"/>
        <v>16</v>
      </c>
      <c r="B149" s="73" t="s">
        <v>433</v>
      </c>
      <c r="C149" s="73" t="s">
        <v>434</v>
      </c>
      <c r="D149" s="73" t="s">
        <v>57</v>
      </c>
      <c r="E149" s="73" t="s">
        <v>389</v>
      </c>
      <c r="F149" s="73" t="s">
        <v>435</v>
      </c>
      <c r="G149" s="102">
        <v>5000</v>
      </c>
      <c r="H149" s="102">
        <v>143.5</v>
      </c>
      <c r="I149" s="102">
        <v>152</v>
      </c>
      <c r="J149" s="103"/>
      <c r="K149" s="103"/>
      <c r="L149" s="102"/>
      <c r="M149" s="102">
        <v>4704.5</v>
      </c>
      <c r="N149" s="101">
        <v>41183</v>
      </c>
    </row>
    <row r="150" spans="1:14" x14ac:dyDescent="0.3">
      <c r="A150">
        <f t="shared" si="12"/>
        <v>17</v>
      </c>
      <c r="B150" s="73" t="s">
        <v>436</v>
      </c>
      <c r="C150" s="73" t="s">
        <v>437</v>
      </c>
      <c r="D150" s="73" t="s">
        <v>25</v>
      </c>
      <c r="E150" s="73" t="s">
        <v>389</v>
      </c>
      <c r="F150" s="73" t="s">
        <v>438</v>
      </c>
      <c r="G150" s="102">
        <v>5000</v>
      </c>
      <c r="H150" s="102">
        <v>143.5</v>
      </c>
      <c r="I150" s="102">
        <v>152</v>
      </c>
      <c r="J150" s="103"/>
      <c r="K150" s="103"/>
      <c r="L150" s="102"/>
      <c r="M150" s="102">
        <v>4704.5</v>
      </c>
      <c r="N150" s="101">
        <v>41821</v>
      </c>
    </row>
    <row r="151" spans="1:14" x14ac:dyDescent="0.3">
      <c r="A151">
        <f t="shared" si="12"/>
        <v>18</v>
      </c>
      <c r="B151" s="73" t="s">
        <v>439</v>
      </c>
      <c r="C151" s="73" t="s">
        <v>440</v>
      </c>
      <c r="D151" s="73" t="s">
        <v>143</v>
      </c>
      <c r="E151" s="73" t="s">
        <v>389</v>
      </c>
      <c r="F151" s="73" t="s">
        <v>441</v>
      </c>
      <c r="G151" s="102">
        <v>5000</v>
      </c>
      <c r="H151" s="102">
        <v>143.5</v>
      </c>
      <c r="I151" s="102">
        <v>152</v>
      </c>
      <c r="J151" s="103"/>
      <c r="K151" s="103"/>
      <c r="L151" s="102"/>
      <c r="M151" s="102">
        <v>4704.5</v>
      </c>
      <c r="N151" s="101">
        <v>41913</v>
      </c>
    </row>
    <row r="152" spans="1:14" x14ac:dyDescent="0.3">
      <c r="A152">
        <f t="shared" si="12"/>
        <v>19</v>
      </c>
      <c r="B152" s="73" t="s">
        <v>442</v>
      </c>
      <c r="C152" s="73" t="s">
        <v>443</v>
      </c>
      <c r="D152" s="73" t="s">
        <v>444</v>
      </c>
      <c r="E152" s="73" t="s">
        <v>389</v>
      </c>
      <c r="F152" s="73" t="s">
        <v>441</v>
      </c>
      <c r="G152" s="102">
        <v>20000</v>
      </c>
      <c r="H152" s="102">
        <v>574</v>
      </c>
      <c r="I152" s="102">
        <v>608</v>
      </c>
      <c r="J152" s="103"/>
      <c r="K152" s="103"/>
      <c r="L152" s="102"/>
      <c r="M152" s="102">
        <v>18818</v>
      </c>
      <c r="N152" s="101">
        <v>41913</v>
      </c>
    </row>
    <row r="153" spans="1:14" x14ac:dyDescent="0.3">
      <c r="A153">
        <f t="shared" si="12"/>
        <v>20</v>
      </c>
      <c r="B153" s="73" t="s">
        <v>445</v>
      </c>
      <c r="C153" s="73" t="s">
        <v>446</v>
      </c>
      <c r="D153" s="73" t="s">
        <v>177</v>
      </c>
      <c r="E153" s="73" t="s">
        <v>389</v>
      </c>
      <c r="F153" s="73" t="s">
        <v>441</v>
      </c>
      <c r="G153" s="102">
        <v>7000</v>
      </c>
      <c r="H153" s="102">
        <v>200.9</v>
      </c>
      <c r="I153" s="102">
        <v>212.8</v>
      </c>
      <c r="J153" s="103"/>
      <c r="K153" s="103"/>
      <c r="L153" s="102"/>
      <c r="M153" s="102">
        <v>6586.3</v>
      </c>
      <c r="N153" s="101">
        <v>41913</v>
      </c>
    </row>
    <row r="154" spans="1:14" x14ac:dyDescent="0.3">
      <c r="A154">
        <f t="shared" si="12"/>
        <v>21</v>
      </c>
      <c r="B154" s="73" t="s">
        <v>447</v>
      </c>
      <c r="C154" s="73" t="s">
        <v>448</v>
      </c>
      <c r="D154" s="73" t="s">
        <v>33</v>
      </c>
      <c r="E154" s="73" t="s">
        <v>389</v>
      </c>
      <c r="F154" s="73" t="s">
        <v>449</v>
      </c>
      <c r="G154" s="102">
        <v>5000</v>
      </c>
      <c r="H154" s="102">
        <v>143.5</v>
      </c>
      <c r="I154" s="102">
        <v>152</v>
      </c>
      <c r="J154" s="103"/>
      <c r="K154" s="103"/>
      <c r="L154" s="102"/>
      <c r="M154" s="102">
        <v>4704.5</v>
      </c>
      <c r="N154" s="101">
        <v>42217</v>
      </c>
    </row>
    <row r="155" spans="1:14" x14ac:dyDescent="0.3">
      <c r="A155">
        <f t="shared" si="12"/>
        <v>22</v>
      </c>
      <c r="B155" s="104" t="s">
        <v>450</v>
      </c>
      <c r="C155" s="113" t="s">
        <v>451</v>
      </c>
      <c r="D155" s="114" t="s">
        <v>452</v>
      </c>
      <c r="E155" s="73" t="s">
        <v>389</v>
      </c>
      <c r="F155" s="105" t="s">
        <v>408</v>
      </c>
      <c r="G155" s="98">
        <v>6900</v>
      </c>
      <c r="H155" s="99">
        <f t="shared" ref="H155:H160" si="13">G155*2.87%</f>
        <v>198.03</v>
      </c>
      <c r="I155" s="99">
        <f t="shared" ref="I155:I160" si="14">G155*3.04%</f>
        <v>209.76</v>
      </c>
      <c r="J155" s="100"/>
      <c r="K155" s="100"/>
      <c r="L155" s="99">
        <v>0</v>
      </c>
      <c r="M155" s="99">
        <f>G155-H155-I155-L155</f>
        <v>6492.21</v>
      </c>
      <c r="N155" s="115">
        <v>43009</v>
      </c>
    </row>
    <row r="156" spans="1:14" x14ac:dyDescent="0.3">
      <c r="A156">
        <f t="shared" si="12"/>
        <v>23</v>
      </c>
      <c r="B156" s="113" t="s">
        <v>453</v>
      </c>
      <c r="C156" s="113" t="s">
        <v>454</v>
      </c>
      <c r="D156" s="114" t="s">
        <v>388</v>
      </c>
      <c r="E156" s="73" t="s">
        <v>389</v>
      </c>
      <c r="F156" s="114"/>
      <c r="G156" s="98">
        <v>9000</v>
      </c>
      <c r="H156" s="99">
        <f t="shared" si="13"/>
        <v>258.3</v>
      </c>
      <c r="I156" s="99">
        <f t="shared" si="14"/>
        <v>273.60000000000002</v>
      </c>
      <c r="J156" s="100"/>
      <c r="K156" s="100"/>
      <c r="L156" s="99"/>
      <c r="M156" s="99">
        <f>G156-H156-I156</f>
        <v>8468.1</v>
      </c>
      <c r="N156" s="115">
        <v>43221</v>
      </c>
    </row>
    <row r="157" spans="1:14" x14ac:dyDescent="0.3">
      <c r="A157">
        <f t="shared" si="12"/>
        <v>24</v>
      </c>
      <c r="B157" s="113" t="s">
        <v>455</v>
      </c>
      <c r="C157" s="113" t="s">
        <v>448</v>
      </c>
      <c r="D157" s="114" t="s">
        <v>456</v>
      </c>
      <c r="E157" s="73" t="s">
        <v>389</v>
      </c>
      <c r="F157" s="114" t="s">
        <v>457</v>
      </c>
      <c r="G157" s="98">
        <v>18400</v>
      </c>
      <c r="H157" s="99">
        <f t="shared" si="13"/>
        <v>528.08000000000004</v>
      </c>
      <c r="I157" s="99">
        <f t="shared" si="14"/>
        <v>559.36</v>
      </c>
      <c r="J157" s="100"/>
      <c r="K157" s="100"/>
      <c r="L157" s="99"/>
      <c r="M157" s="99">
        <f>G157-H157-I157</f>
        <v>17312.559999999998</v>
      </c>
      <c r="N157" s="115">
        <v>43282</v>
      </c>
    </row>
    <row r="158" spans="1:14" x14ac:dyDescent="0.3">
      <c r="A158">
        <f t="shared" si="12"/>
        <v>25</v>
      </c>
      <c r="B158" s="116" t="s">
        <v>458</v>
      </c>
      <c r="C158" s="116" t="s">
        <v>459</v>
      </c>
      <c r="D158" s="116" t="s">
        <v>57</v>
      </c>
      <c r="E158" s="116" t="s">
        <v>460</v>
      </c>
      <c r="F158" s="116" t="s">
        <v>461</v>
      </c>
      <c r="G158" s="117">
        <v>5000</v>
      </c>
      <c r="H158" s="107">
        <f t="shared" si="13"/>
        <v>143.5</v>
      </c>
      <c r="I158" s="107">
        <f t="shared" si="14"/>
        <v>152</v>
      </c>
      <c r="J158" s="108"/>
      <c r="K158" s="108"/>
      <c r="L158" s="107"/>
      <c r="M158" s="107">
        <f>G158-H158-I158</f>
        <v>4704.5</v>
      </c>
      <c r="N158" s="118">
        <v>43497</v>
      </c>
    </row>
    <row r="159" spans="1:14" x14ac:dyDescent="0.3">
      <c r="A159">
        <f t="shared" si="12"/>
        <v>26</v>
      </c>
      <c r="B159" s="119" t="s">
        <v>462</v>
      </c>
      <c r="C159" s="119" t="s">
        <v>463</v>
      </c>
      <c r="D159" s="119" t="s">
        <v>33</v>
      </c>
      <c r="E159" s="119" t="s">
        <v>464</v>
      </c>
      <c r="F159" s="119" t="s">
        <v>465</v>
      </c>
      <c r="G159" s="120">
        <v>5000</v>
      </c>
      <c r="H159" s="120">
        <f t="shared" si="13"/>
        <v>143.5</v>
      </c>
      <c r="I159" s="120">
        <f t="shared" si="14"/>
        <v>152</v>
      </c>
      <c r="J159" s="120"/>
      <c r="K159" s="120"/>
      <c r="L159" s="120"/>
      <c r="M159" s="120">
        <f>SUM(G159-H159-I159)</f>
        <v>4704.5</v>
      </c>
      <c r="N159" s="121">
        <v>43647</v>
      </c>
    </row>
    <row r="160" spans="1:14" x14ac:dyDescent="0.3">
      <c r="A160">
        <f t="shared" si="12"/>
        <v>27</v>
      </c>
      <c r="B160" s="119" t="s">
        <v>466</v>
      </c>
      <c r="C160" s="119" t="s">
        <v>467</v>
      </c>
      <c r="D160" s="119" t="s">
        <v>57</v>
      </c>
      <c r="E160" s="119" t="s">
        <v>464</v>
      </c>
      <c r="F160" s="119" t="s">
        <v>468</v>
      </c>
      <c r="G160" s="120">
        <v>5000</v>
      </c>
      <c r="H160" s="120">
        <f t="shared" si="13"/>
        <v>143.5</v>
      </c>
      <c r="I160" s="120">
        <f t="shared" si="14"/>
        <v>152</v>
      </c>
      <c r="J160" s="120"/>
      <c r="K160" s="120"/>
      <c r="L160" s="120"/>
      <c r="M160" s="120">
        <f>SUM(G160-H160-I160)</f>
        <v>4704.5</v>
      </c>
      <c r="N160" s="121">
        <v>44449</v>
      </c>
    </row>
    <row r="161" spans="1:14" x14ac:dyDescent="0.3">
      <c r="A161">
        <f t="shared" si="12"/>
        <v>28</v>
      </c>
      <c r="B161" s="119" t="s">
        <v>469</v>
      </c>
      <c r="C161" s="119" t="s">
        <v>470</v>
      </c>
      <c r="D161" s="119" t="s">
        <v>471</v>
      </c>
      <c r="E161" s="119" t="s">
        <v>464</v>
      </c>
      <c r="F161" s="119" t="s">
        <v>472</v>
      </c>
      <c r="G161" s="120">
        <v>5000</v>
      </c>
      <c r="H161" s="120">
        <f>G161*2.87%</f>
        <v>143.5</v>
      </c>
      <c r="I161" s="120">
        <f>G161*3.04%</f>
        <v>152</v>
      </c>
      <c r="J161" s="120"/>
      <c r="K161" s="120"/>
      <c r="L161" s="120"/>
      <c r="M161" s="120">
        <f>SUM(G161-H161-I161)</f>
        <v>4704.5</v>
      </c>
      <c r="N161" s="121">
        <v>44470</v>
      </c>
    </row>
    <row r="162" spans="1:14" x14ac:dyDescent="0.3">
      <c r="A162">
        <f t="shared" si="12"/>
        <v>29</v>
      </c>
      <c r="B162" s="119" t="s">
        <v>473</v>
      </c>
      <c r="C162" s="119" t="s">
        <v>474</v>
      </c>
      <c r="D162" s="119" t="s">
        <v>475</v>
      </c>
      <c r="E162" s="119" t="s">
        <v>464</v>
      </c>
      <c r="F162" s="73" t="s">
        <v>465</v>
      </c>
      <c r="G162" s="120">
        <v>30000</v>
      </c>
      <c r="H162" s="120">
        <f>G162*2.87%</f>
        <v>861</v>
      </c>
      <c r="I162" s="120">
        <f>G162*3.04%</f>
        <v>912</v>
      </c>
      <c r="J162" s="120"/>
      <c r="K162" s="120"/>
      <c r="L162" s="120"/>
      <c r="M162" s="120">
        <f>SUM(G162-H162-I162)</f>
        <v>28227</v>
      </c>
      <c r="N162" s="115">
        <v>44568</v>
      </c>
    </row>
    <row r="163" spans="1:14" x14ac:dyDescent="0.3">
      <c r="B163" s="72" t="s">
        <v>476</v>
      </c>
      <c r="C163" s="72"/>
      <c r="D163" s="72"/>
      <c r="E163" s="72"/>
      <c r="F163" s="72"/>
      <c r="G163" s="75">
        <f>SUM(G134:G162)</f>
        <v>224872</v>
      </c>
      <c r="H163" s="75">
        <f>SUM(H134:H162)</f>
        <v>6396.4264000000003</v>
      </c>
      <c r="I163" s="75">
        <f>SUM(I134:I162)</f>
        <v>6775.3088000000007</v>
      </c>
      <c r="J163" s="122"/>
      <c r="K163" s="122"/>
      <c r="L163" s="75">
        <f>SUM(L134:L158)</f>
        <v>0</v>
      </c>
      <c r="M163" s="75">
        <f>SUM(M134:M162)</f>
        <v>211700.2648</v>
      </c>
      <c r="N163" s="76"/>
    </row>
    <row r="164" spans="1:14" x14ac:dyDescent="0.3">
      <c r="B164" s="77"/>
      <c r="C164" s="77"/>
      <c r="D164" s="78"/>
      <c r="E164" s="78"/>
      <c r="F164" s="78"/>
      <c r="G164" s="123"/>
      <c r="H164" s="123"/>
      <c r="I164" s="123"/>
      <c r="J164" s="123"/>
      <c r="K164" s="123"/>
      <c r="L164" s="123"/>
      <c r="M164" s="123"/>
      <c r="N164" s="81"/>
    </row>
    <row r="165" spans="1:14" x14ac:dyDescent="0.3">
      <c r="B165" s="77"/>
      <c r="C165" s="77"/>
      <c r="D165" s="78"/>
      <c r="E165" s="78"/>
      <c r="F165" s="78"/>
      <c r="G165" s="123"/>
      <c r="H165" s="123"/>
      <c r="I165" s="123"/>
      <c r="J165" s="123"/>
      <c r="K165" s="123"/>
      <c r="L165" s="123"/>
      <c r="M165" s="123"/>
      <c r="N165" s="81"/>
    </row>
    <row r="166" spans="1:14" x14ac:dyDescent="0.3">
      <c r="B166" s="77"/>
      <c r="C166" s="77"/>
      <c r="D166" s="78"/>
      <c r="E166" s="78"/>
      <c r="F166" s="78"/>
      <c r="G166" s="123"/>
      <c r="H166" s="123"/>
      <c r="I166" s="123"/>
      <c r="J166" s="123"/>
      <c r="K166" s="123"/>
      <c r="L166" s="123"/>
      <c r="M166" s="123"/>
      <c r="N166" s="81"/>
    </row>
    <row r="167" spans="1:14" x14ac:dyDescent="0.3">
      <c r="B167" s="124"/>
      <c r="C167" s="124"/>
      <c r="D167" s="89"/>
      <c r="E167" s="89"/>
      <c r="F167" s="89"/>
      <c r="G167" s="90"/>
      <c r="H167" s="78"/>
      <c r="I167" s="78"/>
      <c r="J167" s="78"/>
      <c r="K167" s="78"/>
      <c r="L167" s="78"/>
      <c r="M167" s="78"/>
      <c r="N167" s="81"/>
    </row>
    <row r="168" spans="1:14" x14ac:dyDescent="0.3">
      <c r="B168" s="124"/>
      <c r="C168" s="124"/>
      <c r="D168" s="89"/>
      <c r="E168" s="89"/>
      <c r="F168" s="89"/>
      <c r="G168" s="90"/>
      <c r="H168" s="78"/>
      <c r="I168" s="78"/>
      <c r="J168" s="78"/>
      <c r="K168" s="78"/>
      <c r="L168" s="78"/>
      <c r="M168" s="78"/>
      <c r="N168" s="81"/>
    </row>
    <row r="169" spans="1:14" ht="15" thickBot="1" x14ac:dyDescent="0.35">
      <c r="B169" s="82"/>
      <c r="C169" s="83" t="s">
        <v>380</v>
      </c>
      <c r="D169" s="87"/>
      <c r="E169" s="86"/>
      <c r="F169" s="84" t="s">
        <v>381</v>
      </c>
      <c r="G169" s="84"/>
      <c r="H169" s="88"/>
      <c r="I169" s="78"/>
      <c r="J169" s="78"/>
      <c r="K169" s="78"/>
      <c r="L169" s="78"/>
      <c r="M169" s="78"/>
      <c r="N169" s="81"/>
    </row>
    <row r="170" spans="1:14" x14ac:dyDescent="0.3">
      <c r="B170" s="125" t="s">
        <v>382</v>
      </c>
      <c r="C170" s="125"/>
      <c r="D170" s="87"/>
      <c r="E170" s="86"/>
      <c r="F170" s="86" t="s">
        <v>383</v>
      </c>
      <c r="G170" s="86"/>
      <c r="H170" s="88"/>
      <c r="I170" s="78"/>
      <c r="J170" s="78"/>
      <c r="K170" s="78"/>
      <c r="L170" s="78"/>
      <c r="M170" s="78"/>
      <c r="N170" s="81"/>
    </row>
    <row r="171" spans="1:14" x14ac:dyDescent="0.3">
      <c r="B171" s="86"/>
      <c r="C171" s="86"/>
      <c r="D171" s="87"/>
      <c r="E171" s="86"/>
      <c r="F171" s="86"/>
      <c r="G171" s="86"/>
      <c r="H171" s="88"/>
      <c r="I171" s="78"/>
      <c r="J171" s="78"/>
      <c r="K171" s="78"/>
      <c r="L171" s="78"/>
      <c r="M171" s="78"/>
      <c r="N171" s="81"/>
    </row>
    <row r="172" spans="1:14" x14ac:dyDescent="0.3">
      <c r="B172" s="86"/>
      <c r="C172" s="86"/>
      <c r="D172" s="87"/>
      <c r="E172" s="86"/>
      <c r="F172" s="86"/>
      <c r="G172" s="86"/>
      <c r="H172" s="88"/>
      <c r="I172" s="78"/>
      <c r="J172" s="78"/>
      <c r="K172" s="78"/>
      <c r="L172" s="78"/>
      <c r="M172" s="78"/>
      <c r="N172" s="81"/>
    </row>
    <row r="173" spans="1:14" x14ac:dyDescent="0.3">
      <c r="B173" s="86"/>
      <c r="C173" s="86"/>
      <c r="D173" s="87"/>
      <c r="E173" s="86"/>
      <c r="F173" s="86"/>
      <c r="G173" s="86"/>
      <c r="H173" s="88"/>
      <c r="I173" s="78"/>
      <c r="J173" s="78"/>
      <c r="K173" s="78"/>
      <c r="L173" s="78"/>
      <c r="M173" s="78"/>
      <c r="N173" s="81"/>
    </row>
    <row r="174" spans="1:14" x14ac:dyDescent="0.3">
      <c r="B174" s="86"/>
      <c r="C174" s="86"/>
      <c r="D174" s="87"/>
      <c r="E174" s="86"/>
      <c r="F174" s="86"/>
      <c r="G174" s="86"/>
      <c r="H174" s="88"/>
      <c r="I174" s="78"/>
      <c r="J174" s="78"/>
      <c r="K174" s="78"/>
      <c r="L174" s="78"/>
      <c r="M174" s="78"/>
      <c r="N174" s="81"/>
    </row>
    <row r="175" spans="1:14" x14ac:dyDescent="0.3">
      <c r="B175" s="86"/>
      <c r="C175" s="86"/>
      <c r="D175" s="87"/>
      <c r="E175" s="86"/>
      <c r="F175" s="86"/>
      <c r="G175" s="86"/>
      <c r="H175" s="88"/>
      <c r="I175" s="78"/>
      <c r="J175" s="78"/>
      <c r="K175" s="78"/>
      <c r="L175" s="78"/>
      <c r="M175" s="78"/>
      <c r="N175" s="81"/>
    </row>
    <row r="176" spans="1:14" x14ac:dyDescent="0.3">
      <c r="B176" s="86"/>
      <c r="C176" s="86"/>
      <c r="D176" s="87"/>
      <c r="E176" s="86"/>
      <c r="F176" s="86"/>
      <c r="G176" s="86"/>
      <c r="H176" s="88"/>
      <c r="I176" s="78"/>
      <c r="J176" s="78"/>
      <c r="K176" s="78"/>
      <c r="L176" s="78"/>
      <c r="M176" s="78"/>
      <c r="N176" s="81"/>
    </row>
    <row r="177" spans="2:14" x14ac:dyDescent="0.3">
      <c r="B177" s="86"/>
      <c r="C177" s="86"/>
      <c r="D177" s="87"/>
      <c r="E177" s="86"/>
      <c r="F177" s="86"/>
      <c r="G177" s="86"/>
      <c r="H177" s="88"/>
      <c r="I177" s="78"/>
      <c r="J177" s="78"/>
      <c r="K177" s="78"/>
      <c r="L177" s="78"/>
      <c r="M177" s="78"/>
      <c r="N177" s="81"/>
    </row>
    <row r="178" spans="2:14" x14ac:dyDescent="0.3">
      <c r="B178" s="86"/>
      <c r="C178" s="86"/>
      <c r="D178" s="87"/>
      <c r="E178" s="86"/>
      <c r="F178" s="86"/>
      <c r="G178" s="86"/>
      <c r="H178" s="88"/>
      <c r="I178" s="78"/>
      <c r="J178" s="78"/>
      <c r="K178" s="78"/>
      <c r="L178" s="78"/>
      <c r="M178" s="78"/>
      <c r="N178" s="81"/>
    </row>
    <row r="179" spans="2:14" x14ac:dyDescent="0.3">
      <c r="B179" s="86"/>
      <c r="C179" s="86"/>
      <c r="D179" s="87"/>
      <c r="E179" s="86"/>
      <c r="F179" s="86"/>
      <c r="G179" s="86"/>
      <c r="H179" s="88"/>
      <c r="I179" s="78"/>
      <c r="J179" s="78"/>
      <c r="K179" s="78"/>
      <c r="L179" s="78"/>
      <c r="M179" s="78"/>
      <c r="N179" s="81"/>
    </row>
    <row r="180" spans="2:14" x14ac:dyDescent="0.3">
      <c r="B180" s="86"/>
      <c r="C180" s="86"/>
      <c r="D180" s="87"/>
      <c r="E180" s="86"/>
      <c r="F180" s="86"/>
      <c r="G180" s="86"/>
      <c r="H180" s="88"/>
      <c r="I180" s="78"/>
      <c r="J180" s="78"/>
      <c r="K180" s="78"/>
      <c r="L180" s="78"/>
      <c r="M180" s="78"/>
      <c r="N180" s="81"/>
    </row>
    <row r="181" spans="2:14" x14ac:dyDescent="0.3">
      <c r="B181" s="86"/>
      <c r="C181" s="86"/>
      <c r="D181" s="87"/>
      <c r="E181" s="86"/>
      <c r="F181" s="86"/>
      <c r="G181" s="86"/>
      <c r="H181" s="88"/>
      <c r="I181" s="78"/>
      <c r="J181" s="78"/>
      <c r="K181" s="78"/>
      <c r="L181" s="78"/>
      <c r="M181" s="78"/>
      <c r="N181" s="81"/>
    </row>
    <row r="182" spans="2:14" x14ac:dyDescent="0.3">
      <c r="B182" s="86"/>
      <c r="C182" s="86"/>
      <c r="D182" s="87"/>
      <c r="E182" s="86"/>
      <c r="F182" s="86"/>
      <c r="G182" s="86"/>
      <c r="H182" s="88"/>
      <c r="I182" s="78"/>
      <c r="J182" s="78"/>
      <c r="K182" s="78"/>
      <c r="L182" s="78"/>
      <c r="M182" s="78"/>
      <c r="N182" s="81"/>
    </row>
    <row r="183" spans="2:14" x14ac:dyDescent="0.3">
      <c r="B183" s="86"/>
      <c r="C183" s="86"/>
      <c r="D183" s="87"/>
      <c r="E183" s="86"/>
      <c r="F183" s="86"/>
      <c r="G183" s="86"/>
      <c r="H183" s="88"/>
      <c r="I183" s="78"/>
      <c r="J183" s="78"/>
      <c r="K183" s="78"/>
      <c r="L183" s="78"/>
      <c r="M183" s="78"/>
      <c r="N183" s="81"/>
    </row>
    <row r="184" spans="2:14" x14ac:dyDescent="0.3">
      <c r="B184" s="86"/>
      <c r="C184" s="86"/>
      <c r="D184" s="87"/>
      <c r="E184" s="86"/>
      <c r="F184" s="86"/>
      <c r="G184" s="86"/>
      <c r="H184" s="88"/>
      <c r="I184" s="78"/>
      <c r="J184" s="78"/>
      <c r="K184" s="78"/>
      <c r="L184" s="78"/>
      <c r="M184" s="78"/>
      <c r="N184" s="81"/>
    </row>
    <row r="185" spans="2:14" x14ac:dyDescent="0.3">
      <c r="B185" s="86"/>
      <c r="C185" s="86"/>
      <c r="D185" s="87"/>
      <c r="E185" s="86"/>
      <c r="F185" s="86"/>
      <c r="G185" s="86"/>
      <c r="H185" s="88"/>
      <c r="I185" s="78"/>
      <c r="J185" s="78"/>
      <c r="K185" s="78"/>
      <c r="L185" s="78"/>
      <c r="M185" s="78"/>
      <c r="N185" s="81"/>
    </row>
    <row r="186" spans="2:14" x14ac:dyDescent="0.3">
      <c r="B186" s="86"/>
      <c r="C186" s="86"/>
      <c r="D186" s="87"/>
      <c r="E186" s="86"/>
      <c r="F186" s="86"/>
      <c r="G186" s="86"/>
      <c r="H186" s="88"/>
      <c r="I186" s="78"/>
      <c r="J186" s="78"/>
      <c r="K186" s="78"/>
      <c r="L186" s="78"/>
      <c r="M186" s="78"/>
      <c r="N186" s="81"/>
    </row>
    <row r="187" spans="2:14" x14ac:dyDescent="0.3">
      <c r="B187" s="86"/>
      <c r="C187" s="86"/>
      <c r="D187" s="87"/>
      <c r="E187" s="86"/>
      <c r="F187" s="86"/>
      <c r="G187" s="86"/>
      <c r="H187" s="88"/>
      <c r="I187" s="78"/>
      <c r="J187" s="78"/>
      <c r="K187" s="78"/>
      <c r="L187" s="78"/>
      <c r="M187" s="78"/>
      <c r="N187" s="81"/>
    </row>
    <row r="188" spans="2:14" x14ac:dyDescent="0.3">
      <c r="B188" s="86"/>
      <c r="C188" s="86"/>
      <c r="D188" s="87"/>
      <c r="E188" s="86"/>
      <c r="F188" s="86"/>
      <c r="G188" s="86"/>
      <c r="H188" s="88"/>
      <c r="I188" s="78"/>
      <c r="J188" s="78"/>
      <c r="K188" s="78"/>
      <c r="L188" s="78"/>
      <c r="M188" s="78"/>
      <c r="N188" s="81"/>
    </row>
    <row r="189" spans="2:14" x14ac:dyDescent="0.3">
      <c r="B189" s="86"/>
      <c r="C189" s="86"/>
      <c r="D189" s="87"/>
      <c r="E189" s="86"/>
      <c r="F189" s="86"/>
      <c r="G189" s="86"/>
      <c r="H189" s="88"/>
      <c r="I189" s="78"/>
      <c r="J189" s="78"/>
      <c r="K189" s="78"/>
      <c r="L189" s="78"/>
      <c r="M189" s="78"/>
      <c r="N189" s="81"/>
    </row>
    <row r="190" spans="2:14" x14ac:dyDescent="0.3">
      <c r="B190" s="86"/>
      <c r="C190" s="86"/>
      <c r="D190" s="87"/>
      <c r="E190" s="86"/>
      <c r="F190" s="86"/>
      <c r="G190" s="86"/>
      <c r="H190" s="88"/>
      <c r="I190" s="78"/>
      <c r="J190" s="78"/>
      <c r="K190" s="78"/>
      <c r="L190" s="78"/>
      <c r="M190" s="78"/>
      <c r="N190" s="81"/>
    </row>
    <row r="191" spans="2:14" x14ac:dyDescent="0.3">
      <c r="B191" s="86"/>
      <c r="C191" s="86"/>
      <c r="D191" s="87"/>
      <c r="E191" s="86"/>
      <c r="F191" s="86"/>
      <c r="G191" s="86"/>
      <c r="H191" s="88"/>
      <c r="I191" s="78"/>
      <c r="J191" s="78"/>
      <c r="K191" s="78"/>
      <c r="L191" s="78"/>
      <c r="M191" s="78"/>
      <c r="N191" s="81"/>
    </row>
    <row r="192" spans="2:14" x14ac:dyDescent="0.3">
      <c r="B192" s="86"/>
      <c r="C192" s="86"/>
      <c r="D192" s="87"/>
      <c r="E192" s="86"/>
      <c r="F192" s="86"/>
      <c r="G192" s="86"/>
      <c r="H192" s="88"/>
      <c r="I192" s="78"/>
      <c r="J192" s="78"/>
      <c r="K192" s="78"/>
      <c r="L192" s="78"/>
      <c r="M192" s="78"/>
      <c r="N192" s="81"/>
    </row>
    <row r="193" spans="1:14" x14ac:dyDescent="0.3">
      <c r="B193" s="124"/>
      <c r="C193" s="124"/>
      <c r="D193" s="89"/>
      <c r="E193" s="89"/>
      <c r="F193" s="89"/>
      <c r="G193" s="90"/>
      <c r="H193" s="78"/>
      <c r="I193" s="78"/>
      <c r="J193" s="78"/>
      <c r="K193" s="78"/>
      <c r="L193" s="78"/>
      <c r="M193" s="78"/>
      <c r="N193" s="81"/>
    </row>
    <row r="194" spans="1:14" x14ac:dyDescent="0.3">
      <c r="B194" s="124"/>
      <c r="C194" s="124"/>
      <c r="D194" s="89"/>
      <c r="E194" s="89"/>
      <c r="F194" s="89"/>
      <c r="G194" s="90"/>
      <c r="H194" s="78"/>
      <c r="I194" s="78"/>
      <c r="J194" s="78"/>
      <c r="K194" s="78"/>
      <c r="L194" s="78"/>
      <c r="M194" s="78"/>
      <c r="N194" s="81"/>
    </row>
    <row r="195" spans="1:14" x14ac:dyDescent="0.3">
      <c r="B195" s="124"/>
      <c r="C195" s="124"/>
      <c r="D195" s="89"/>
      <c r="E195" s="89"/>
      <c r="F195" s="89"/>
      <c r="G195" s="90"/>
      <c r="H195" s="78"/>
      <c r="I195" s="78"/>
      <c r="J195" s="78"/>
      <c r="K195" s="78"/>
      <c r="L195" s="78"/>
      <c r="M195" s="78"/>
      <c r="N195" s="81"/>
    </row>
    <row r="196" spans="1:14" x14ac:dyDescent="0.3">
      <c r="B196" s="1" t="s">
        <v>0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81"/>
    </row>
    <row r="197" spans="1:14" x14ac:dyDescent="0.3">
      <c r="B197" s="1" t="s">
        <v>1</v>
      </c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81"/>
    </row>
    <row r="198" spans="1:14" x14ac:dyDescent="0.3">
      <c r="B198" s="1" t="s">
        <v>2</v>
      </c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81"/>
    </row>
    <row r="199" spans="1:14" x14ac:dyDescent="0.3">
      <c r="B199" s="1" t="s">
        <v>384</v>
      </c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81"/>
    </row>
    <row r="200" spans="1:14" x14ac:dyDescent="0.3">
      <c r="B200" s="2" t="s">
        <v>4</v>
      </c>
      <c r="C200" s="2"/>
      <c r="D200" s="89"/>
      <c r="E200" s="89"/>
      <c r="F200" s="89"/>
      <c r="G200" s="90"/>
      <c r="H200" s="78"/>
      <c r="I200" s="78"/>
      <c r="J200" s="78"/>
      <c r="K200" s="78"/>
      <c r="L200" s="78"/>
      <c r="M200" s="78"/>
      <c r="N200" s="81"/>
    </row>
    <row r="201" spans="1:14" x14ac:dyDescent="0.3">
      <c r="B201" s="2" t="s">
        <v>477</v>
      </c>
      <c r="C201" s="2"/>
      <c r="D201" s="126"/>
      <c r="E201" s="126"/>
      <c r="F201" s="126"/>
      <c r="G201" s="96"/>
      <c r="H201" s="96" t="s">
        <v>11</v>
      </c>
      <c r="I201" s="96" t="s">
        <v>12</v>
      </c>
      <c r="J201" s="96" t="s">
        <v>13</v>
      </c>
      <c r="K201" s="96"/>
      <c r="L201" s="96"/>
      <c r="M201" s="96"/>
      <c r="N201" s="95"/>
    </row>
    <row r="202" spans="1:14" ht="21.6" x14ac:dyDescent="0.3">
      <c r="B202" s="2" t="s">
        <v>5</v>
      </c>
      <c r="C202" s="2" t="s">
        <v>6</v>
      </c>
      <c r="D202" s="2" t="s">
        <v>7</v>
      </c>
      <c r="E202" s="2" t="s">
        <v>8</v>
      </c>
      <c r="F202" s="2" t="s">
        <v>9</v>
      </c>
      <c r="G202" s="2" t="s">
        <v>10</v>
      </c>
      <c r="H202" s="2" t="s">
        <v>478</v>
      </c>
      <c r="I202" s="2"/>
      <c r="J202" s="2"/>
      <c r="K202" s="2"/>
      <c r="L202" s="2"/>
      <c r="M202" s="127" t="s">
        <v>16</v>
      </c>
      <c r="N202" s="7" t="s">
        <v>17</v>
      </c>
    </row>
    <row r="203" spans="1:14" x14ac:dyDescent="0.3">
      <c r="A203">
        <v>1</v>
      </c>
      <c r="B203" s="128" t="s">
        <v>479</v>
      </c>
      <c r="C203" s="128" t="s">
        <v>480</v>
      </c>
      <c r="D203" s="128" t="s">
        <v>481</v>
      </c>
      <c r="E203" s="128" t="s">
        <v>482</v>
      </c>
      <c r="F203" s="128" t="s">
        <v>483</v>
      </c>
      <c r="G203" s="129">
        <v>8900</v>
      </c>
      <c r="H203" s="129">
        <v>255.43</v>
      </c>
      <c r="I203" s="129">
        <v>270.56</v>
      </c>
      <c r="J203" s="130"/>
      <c r="K203" s="130"/>
      <c r="L203" s="130"/>
      <c r="M203" s="129">
        <v>8374.01</v>
      </c>
      <c r="N203" s="131">
        <v>39081</v>
      </c>
    </row>
    <row r="204" spans="1:14" x14ac:dyDescent="0.3">
      <c r="A204">
        <v>2</v>
      </c>
      <c r="B204" s="73" t="s">
        <v>484</v>
      </c>
      <c r="C204" s="73" t="s">
        <v>485</v>
      </c>
      <c r="D204" s="73" t="s">
        <v>25</v>
      </c>
      <c r="E204" s="128" t="s">
        <v>482</v>
      </c>
      <c r="F204" s="73" t="s">
        <v>486</v>
      </c>
      <c r="G204" s="102">
        <v>5000</v>
      </c>
      <c r="H204" s="102">
        <v>143.5</v>
      </c>
      <c r="I204" s="102">
        <v>152</v>
      </c>
      <c r="J204" s="103"/>
      <c r="K204" s="103"/>
      <c r="L204" s="103"/>
      <c r="M204" s="102">
        <v>4704.5</v>
      </c>
      <c r="N204" s="101">
        <v>39234</v>
      </c>
    </row>
    <row r="205" spans="1:14" x14ac:dyDescent="0.3">
      <c r="A205">
        <f>A204+1</f>
        <v>3</v>
      </c>
      <c r="B205" s="73" t="s">
        <v>487</v>
      </c>
      <c r="C205" s="73" t="s">
        <v>488</v>
      </c>
      <c r="D205" s="73" t="s">
        <v>33</v>
      </c>
      <c r="E205" s="128" t="s">
        <v>482</v>
      </c>
      <c r="F205" s="73" t="s">
        <v>489</v>
      </c>
      <c r="G205" s="102">
        <v>5000</v>
      </c>
      <c r="H205" s="102">
        <v>143.5</v>
      </c>
      <c r="I205" s="102">
        <v>152</v>
      </c>
      <c r="J205" s="103"/>
      <c r="K205" s="103"/>
      <c r="L205" s="103"/>
      <c r="M205" s="102">
        <v>4704.5</v>
      </c>
      <c r="N205" s="101">
        <v>39272</v>
      </c>
    </row>
    <row r="206" spans="1:14" x14ac:dyDescent="0.3">
      <c r="A206">
        <f t="shared" ref="A206:A228" si="15">A205+1</f>
        <v>4</v>
      </c>
      <c r="B206" s="73" t="s">
        <v>490</v>
      </c>
      <c r="C206" s="73" t="s">
        <v>491</v>
      </c>
      <c r="D206" s="73" t="s">
        <v>25</v>
      </c>
      <c r="E206" s="128" t="s">
        <v>482</v>
      </c>
      <c r="F206" s="73" t="s">
        <v>492</v>
      </c>
      <c r="G206" s="102">
        <v>5000</v>
      </c>
      <c r="H206" s="102">
        <v>143.5</v>
      </c>
      <c r="I206" s="102">
        <v>152</v>
      </c>
      <c r="J206" s="103"/>
      <c r="K206" s="103"/>
      <c r="L206" s="103"/>
      <c r="M206" s="102">
        <v>4704.5</v>
      </c>
      <c r="N206" s="101">
        <v>39272</v>
      </c>
    </row>
    <row r="207" spans="1:14" x14ac:dyDescent="0.3">
      <c r="A207">
        <f t="shared" si="15"/>
        <v>5</v>
      </c>
      <c r="B207" s="73" t="s">
        <v>493</v>
      </c>
      <c r="C207" s="73" t="s">
        <v>494</v>
      </c>
      <c r="D207" s="73" t="s">
        <v>33</v>
      </c>
      <c r="E207" s="128" t="s">
        <v>482</v>
      </c>
      <c r="F207" s="73" t="s">
        <v>495</v>
      </c>
      <c r="G207" s="102">
        <v>5000</v>
      </c>
      <c r="H207" s="102">
        <v>143.5</v>
      </c>
      <c r="I207" s="102">
        <v>152</v>
      </c>
      <c r="J207" s="103"/>
      <c r="K207" s="103"/>
      <c r="L207" s="103"/>
      <c r="M207" s="102">
        <v>4704.5</v>
      </c>
      <c r="N207" s="101">
        <v>39265</v>
      </c>
    </row>
    <row r="208" spans="1:14" x14ac:dyDescent="0.3">
      <c r="A208">
        <f t="shared" si="15"/>
        <v>6</v>
      </c>
      <c r="B208" s="73" t="s">
        <v>496</v>
      </c>
      <c r="C208" s="73" t="s">
        <v>497</v>
      </c>
      <c r="D208" s="73" t="s">
        <v>33</v>
      </c>
      <c r="E208" s="128" t="s">
        <v>482</v>
      </c>
      <c r="F208" s="73" t="s">
        <v>498</v>
      </c>
      <c r="G208" s="102">
        <v>5000</v>
      </c>
      <c r="H208" s="102">
        <v>143.5</v>
      </c>
      <c r="I208" s="102">
        <v>152</v>
      </c>
      <c r="J208" s="103"/>
      <c r="K208" s="103"/>
      <c r="L208" s="103"/>
      <c r="M208" s="102">
        <v>4704.5</v>
      </c>
      <c r="N208" s="101">
        <v>39326</v>
      </c>
    </row>
    <row r="209" spans="1:14" x14ac:dyDescent="0.3">
      <c r="A209">
        <f t="shared" si="15"/>
        <v>7</v>
      </c>
      <c r="B209" s="73" t="s">
        <v>499</v>
      </c>
      <c r="C209" s="73" t="s">
        <v>500</v>
      </c>
      <c r="D209" s="73" t="s">
        <v>25</v>
      </c>
      <c r="E209" s="128" t="s">
        <v>482</v>
      </c>
      <c r="F209" s="73" t="s">
        <v>501</v>
      </c>
      <c r="G209" s="102">
        <v>5000</v>
      </c>
      <c r="H209" s="102">
        <v>143.5</v>
      </c>
      <c r="I209" s="102">
        <v>152</v>
      </c>
      <c r="J209" s="103"/>
      <c r="K209" s="103"/>
      <c r="L209" s="103"/>
      <c r="M209" s="102">
        <v>4704.5</v>
      </c>
      <c r="N209" s="101">
        <v>40039</v>
      </c>
    </row>
    <row r="210" spans="1:14" x14ac:dyDescent="0.3">
      <c r="A210">
        <f t="shared" si="15"/>
        <v>8</v>
      </c>
      <c r="B210" s="73" t="s">
        <v>502</v>
      </c>
      <c r="C210" s="73" t="s">
        <v>503</v>
      </c>
      <c r="D210" s="73" t="s">
        <v>33</v>
      </c>
      <c r="E210" s="128" t="s">
        <v>482</v>
      </c>
      <c r="F210" s="73" t="s">
        <v>504</v>
      </c>
      <c r="G210" s="102">
        <v>5000</v>
      </c>
      <c r="H210" s="102">
        <v>143.5</v>
      </c>
      <c r="I210" s="102">
        <v>152</v>
      </c>
      <c r="J210" s="103"/>
      <c r="K210" s="103"/>
      <c r="L210" s="103">
        <v>0</v>
      </c>
      <c r="M210" s="102">
        <v>4704.5</v>
      </c>
      <c r="N210" s="101">
        <v>40544</v>
      </c>
    </row>
    <row r="211" spans="1:14" x14ac:dyDescent="0.3">
      <c r="A211">
        <f t="shared" si="15"/>
        <v>9</v>
      </c>
      <c r="B211" s="73" t="s">
        <v>505</v>
      </c>
      <c r="C211" s="73" t="s">
        <v>506</v>
      </c>
      <c r="D211" s="73" t="s">
        <v>25</v>
      </c>
      <c r="E211" s="128" t="s">
        <v>482</v>
      </c>
      <c r="F211" s="73" t="s">
        <v>507</v>
      </c>
      <c r="G211" s="102">
        <v>5000</v>
      </c>
      <c r="H211" s="102">
        <v>143.5</v>
      </c>
      <c r="I211" s="102">
        <v>152</v>
      </c>
      <c r="J211" s="103"/>
      <c r="K211" s="103"/>
      <c r="L211" s="103"/>
      <c r="M211" s="102">
        <v>4704.5</v>
      </c>
      <c r="N211" s="101">
        <v>40544</v>
      </c>
    </row>
    <row r="212" spans="1:14" x14ac:dyDescent="0.3">
      <c r="A212">
        <f t="shared" si="15"/>
        <v>10</v>
      </c>
      <c r="B212" s="73" t="s">
        <v>508</v>
      </c>
      <c r="C212" s="73" t="s">
        <v>509</v>
      </c>
      <c r="D212" s="73" t="s">
        <v>33</v>
      </c>
      <c r="E212" s="128" t="s">
        <v>482</v>
      </c>
      <c r="F212" s="73" t="s">
        <v>510</v>
      </c>
      <c r="G212" s="102">
        <v>5000</v>
      </c>
      <c r="H212" s="102">
        <v>143.5</v>
      </c>
      <c r="I212" s="102">
        <v>152</v>
      </c>
      <c r="J212" s="103"/>
      <c r="K212" s="103"/>
      <c r="L212" s="103"/>
      <c r="M212" s="102">
        <v>4704.5</v>
      </c>
      <c r="N212" s="101">
        <v>42339</v>
      </c>
    </row>
    <row r="213" spans="1:14" x14ac:dyDescent="0.3">
      <c r="A213">
        <f t="shared" si="15"/>
        <v>11</v>
      </c>
      <c r="B213" s="73" t="s">
        <v>511</v>
      </c>
      <c r="C213" s="73" t="s">
        <v>512</v>
      </c>
      <c r="D213" s="73" t="s">
        <v>25</v>
      </c>
      <c r="E213" s="128" t="s">
        <v>482</v>
      </c>
      <c r="F213" s="73" t="s">
        <v>513</v>
      </c>
      <c r="G213" s="102">
        <v>5000</v>
      </c>
      <c r="H213" s="102">
        <v>143.5</v>
      </c>
      <c r="I213" s="102">
        <v>152</v>
      </c>
      <c r="J213" s="103"/>
      <c r="K213" s="103"/>
      <c r="L213" s="103"/>
      <c r="M213" s="102">
        <v>4704.5</v>
      </c>
      <c r="N213" s="101">
        <v>42461</v>
      </c>
    </row>
    <row r="214" spans="1:14" x14ac:dyDescent="0.3">
      <c r="A214">
        <f t="shared" si="15"/>
        <v>12</v>
      </c>
      <c r="B214" s="132" t="s">
        <v>514</v>
      </c>
      <c r="C214" s="132" t="s">
        <v>515</v>
      </c>
      <c r="D214" s="73" t="s">
        <v>25</v>
      </c>
      <c r="E214" s="128" t="s">
        <v>482</v>
      </c>
      <c r="F214" s="73" t="s">
        <v>513</v>
      </c>
      <c r="G214" s="117">
        <v>5000</v>
      </c>
      <c r="H214" s="107">
        <f t="shared" ref="H214:H225" si="16">G214*2.87%</f>
        <v>143.5</v>
      </c>
      <c r="I214" s="107">
        <f t="shared" ref="I214:I225" si="17">G214*3.04%</f>
        <v>152</v>
      </c>
      <c r="J214" s="108"/>
      <c r="K214" s="108"/>
      <c r="L214" s="108"/>
      <c r="M214" s="107">
        <f>G214-H214-I214</f>
        <v>4704.5</v>
      </c>
      <c r="N214" s="101">
        <v>42614</v>
      </c>
    </row>
    <row r="215" spans="1:14" x14ac:dyDescent="0.3">
      <c r="A215">
        <f t="shared" si="15"/>
        <v>13</v>
      </c>
      <c r="B215" s="104" t="s">
        <v>516</v>
      </c>
      <c r="C215" s="104" t="s">
        <v>517</v>
      </c>
      <c r="D215" s="133" t="s">
        <v>518</v>
      </c>
      <c r="E215" s="128" t="s">
        <v>482</v>
      </c>
      <c r="F215" s="119" t="s">
        <v>519</v>
      </c>
      <c r="G215" s="117">
        <v>28000</v>
      </c>
      <c r="H215" s="107">
        <f t="shared" si="16"/>
        <v>803.6</v>
      </c>
      <c r="I215" s="107">
        <f t="shared" si="17"/>
        <v>851.2</v>
      </c>
      <c r="J215" s="108"/>
      <c r="K215" s="108"/>
      <c r="L215" s="108"/>
      <c r="M215" s="107">
        <f>G215-H215-I215</f>
        <v>26345.200000000001</v>
      </c>
      <c r="N215" s="134">
        <v>43132</v>
      </c>
    </row>
    <row r="216" spans="1:14" x14ac:dyDescent="0.3">
      <c r="A216">
        <f t="shared" si="15"/>
        <v>14</v>
      </c>
      <c r="B216" s="104" t="s">
        <v>520</v>
      </c>
      <c r="C216" s="104" t="s">
        <v>521</v>
      </c>
      <c r="D216" s="133" t="s">
        <v>522</v>
      </c>
      <c r="E216" s="128" t="s">
        <v>482</v>
      </c>
      <c r="F216" s="128" t="s">
        <v>482</v>
      </c>
      <c r="G216" s="117">
        <v>9835</v>
      </c>
      <c r="H216" s="107">
        <f t="shared" si="16"/>
        <v>282.2645</v>
      </c>
      <c r="I216" s="107">
        <f t="shared" si="17"/>
        <v>298.98399999999998</v>
      </c>
      <c r="J216" s="108"/>
      <c r="K216" s="108"/>
      <c r="L216" s="108"/>
      <c r="M216" s="107">
        <f>G216-H216-I216</f>
        <v>9253.7515000000003</v>
      </c>
      <c r="N216" s="134">
        <v>43191</v>
      </c>
    </row>
    <row r="217" spans="1:14" x14ac:dyDescent="0.3">
      <c r="A217">
        <f t="shared" si="15"/>
        <v>15</v>
      </c>
      <c r="B217" s="135" t="s">
        <v>523</v>
      </c>
      <c r="C217" s="135" t="s">
        <v>524</v>
      </c>
      <c r="D217" s="119" t="s">
        <v>525</v>
      </c>
      <c r="E217" s="119" t="s">
        <v>526</v>
      </c>
      <c r="F217" s="119" t="s">
        <v>527</v>
      </c>
      <c r="G217" s="117">
        <v>5000</v>
      </c>
      <c r="H217" s="107">
        <f t="shared" si="16"/>
        <v>143.5</v>
      </c>
      <c r="I217" s="107">
        <f t="shared" si="17"/>
        <v>152</v>
      </c>
      <c r="J217" s="108"/>
      <c r="K217" s="108"/>
      <c r="L217" s="108"/>
      <c r="M217" s="107">
        <f t="shared" ref="M217:M225" si="18">G217-H217-I217</f>
        <v>4704.5</v>
      </c>
      <c r="N217" s="134">
        <v>43839</v>
      </c>
    </row>
    <row r="218" spans="1:14" x14ac:dyDescent="0.3">
      <c r="A218">
        <f t="shared" si="15"/>
        <v>16</v>
      </c>
      <c r="B218" s="135" t="s">
        <v>528</v>
      </c>
      <c r="C218" s="135" t="s">
        <v>529</v>
      </c>
      <c r="D218" s="119" t="s">
        <v>33</v>
      </c>
      <c r="E218" s="119" t="s">
        <v>526</v>
      </c>
      <c r="F218" s="119" t="s">
        <v>530</v>
      </c>
      <c r="G218" s="117">
        <v>5000</v>
      </c>
      <c r="H218" s="107">
        <f t="shared" si="16"/>
        <v>143.5</v>
      </c>
      <c r="I218" s="107">
        <f t="shared" si="17"/>
        <v>152</v>
      </c>
      <c r="J218" s="108"/>
      <c r="K218" s="108"/>
      <c r="L218" s="108"/>
      <c r="M218" s="107">
        <f t="shared" si="18"/>
        <v>4704.5</v>
      </c>
      <c r="N218" s="134">
        <v>43839</v>
      </c>
    </row>
    <row r="219" spans="1:14" x14ac:dyDescent="0.3">
      <c r="A219">
        <f t="shared" si="15"/>
        <v>17</v>
      </c>
      <c r="B219" s="135" t="s">
        <v>531</v>
      </c>
      <c r="C219" s="135" t="s">
        <v>532</v>
      </c>
      <c r="D219" s="119" t="s">
        <v>533</v>
      </c>
      <c r="E219" s="119" t="s">
        <v>526</v>
      </c>
      <c r="F219" s="119" t="s">
        <v>465</v>
      </c>
      <c r="G219" s="117">
        <v>30000</v>
      </c>
      <c r="H219" s="107">
        <f t="shared" si="16"/>
        <v>861</v>
      </c>
      <c r="I219" s="107">
        <f t="shared" si="17"/>
        <v>912</v>
      </c>
      <c r="J219" s="108"/>
      <c r="K219" s="108"/>
      <c r="L219" s="108"/>
      <c r="M219" s="107">
        <f t="shared" si="18"/>
        <v>28227</v>
      </c>
      <c r="N219" s="134">
        <v>43841</v>
      </c>
    </row>
    <row r="220" spans="1:14" x14ac:dyDescent="0.3">
      <c r="A220">
        <f t="shared" si="15"/>
        <v>18</v>
      </c>
      <c r="B220" s="135" t="s">
        <v>534</v>
      </c>
      <c r="C220" s="135" t="s">
        <v>535</v>
      </c>
      <c r="D220" s="119" t="s">
        <v>33</v>
      </c>
      <c r="E220" s="119" t="s">
        <v>526</v>
      </c>
      <c r="F220" s="119" t="s">
        <v>536</v>
      </c>
      <c r="G220" s="117">
        <v>5000</v>
      </c>
      <c r="H220" s="107">
        <f t="shared" si="16"/>
        <v>143.5</v>
      </c>
      <c r="I220" s="107">
        <f t="shared" si="17"/>
        <v>152</v>
      </c>
      <c r="J220" s="108"/>
      <c r="K220" s="108"/>
      <c r="L220" s="108"/>
      <c r="M220" s="107">
        <f t="shared" si="18"/>
        <v>4704.5</v>
      </c>
      <c r="N220" s="134">
        <v>43841</v>
      </c>
    </row>
    <row r="221" spans="1:14" x14ac:dyDescent="0.3">
      <c r="A221">
        <f t="shared" si="15"/>
        <v>19</v>
      </c>
      <c r="B221" s="135" t="s">
        <v>537</v>
      </c>
      <c r="C221" s="135" t="s">
        <v>538</v>
      </c>
      <c r="D221" s="119" t="s">
        <v>539</v>
      </c>
      <c r="E221" s="119" t="s">
        <v>526</v>
      </c>
      <c r="F221" s="119" t="s">
        <v>465</v>
      </c>
      <c r="G221" s="117">
        <v>10000</v>
      </c>
      <c r="H221" s="107">
        <f t="shared" si="16"/>
        <v>287</v>
      </c>
      <c r="I221" s="107">
        <f t="shared" si="17"/>
        <v>304</v>
      </c>
      <c r="J221" s="108"/>
      <c r="K221" s="108"/>
      <c r="L221" s="108"/>
      <c r="M221" s="107">
        <f t="shared" si="18"/>
        <v>9409</v>
      </c>
      <c r="N221" s="134">
        <v>44228</v>
      </c>
    </row>
    <row r="222" spans="1:14" x14ac:dyDescent="0.3">
      <c r="A222">
        <f t="shared" si="15"/>
        <v>20</v>
      </c>
      <c r="B222" s="135" t="s">
        <v>540</v>
      </c>
      <c r="C222" s="135" t="s">
        <v>541</v>
      </c>
      <c r="D222" s="119" t="s">
        <v>25</v>
      </c>
      <c r="E222" s="119" t="s">
        <v>526</v>
      </c>
      <c r="F222" s="119" t="s">
        <v>542</v>
      </c>
      <c r="G222" s="117">
        <v>5000</v>
      </c>
      <c r="H222" s="107">
        <f t="shared" si="16"/>
        <v>143.5</v>
      </c>
      <c r="I222" s="107">
        <f t="shared" si="17"/>
        <v>152</v>
      </c>
      <c r="J222" s="108"/>
      <c r="K222" s="108"/>
      <c r="L222" s="108"/>
      <c r="M222" s="107">
        <f t="shared" si="18"/>
        <v>4704.5</v>
      </c>
      <c r="N222" s="134">
        <v>44199</v>
      </c>
    </row>
    <row r="223" spans="1:14" x14ac:dyDescent="0.3">
      <c r="A223">
        <f t="shared" si="15"/>
        <v>21</v>
      </c>
      <c r="B223" s="135" t="s">
        <v>543</v>
      </c>
      <c r="C223" s="135" t="s">
        <v>544</v>
      </c>
      <c r="D223" s="119" t="s">
        <v>481</v>
      </c>
      <c r="E223" s="119" t="s">
        <v>526</v>
      </c>
      <c r="F223" s="119" t="s">
        <v>465</v>
      </c>
      <c r="G223" s="117">
        <v>10000</v>
      </c>
      <c r="H223" s="107">
        <f t="shared" si="16"/>
        <v>287</v>
      </c>
      <c r="I223" s="107">
        <f t="shared" si="17"/>
        <v>304</v>
      </c>
      <c r="J223" s="108"/>
      <c r="K223" s="108"/>
      <c r="L223" s="108"/>
      <c r="M223" s="107">
        <f t="shared" si="18"/>
        <v>9409</v>
      </c>
      <c r="N223" s="134">
        <v>44202</v>
      </c>
    </row>
    <row r="224" spans="1:14" x14ac:dyDescent="0.3">
      <c r="A224">
        <f t="shared" si="15"/>
        <v>22</v>
      </c>
      <c r="B224" s="135" t="s">
        <v>197</v>
      </c>
      <c r="C224" s="135" t="s">
        <v>545</v>
      </c>
      <c r="D224" s="119" t="s">
        <v>358</v>
      </c>
      <c r="E224" s="119" t="s">
        <v>526</v>
      </c>
      <c r="F224" s="119" t="s">
        <v>465</v>
      </c>
      <c r="G224" s="117">
        <v>8000</v>
      </c>
      <c r="H224" s="107">
        <f t="shared" si="16"/>
        <v>229.6</v>
      </c>
      <c r="I224" s="107">
        <f t="shared" si="17"/>
        <v>243.2</v>
      </c>
      <c r="J224" s="108"/>
      <c r="K224" s="108"/>
      <c r="L224" s="108"/>
      <c r="M224" s="107">
        <f t="shared" si="18"/>
        <v>7527.2</v>
      </c>
      <c r="N224" s="134">
        <v>44202</v>
      </c>
    </row>
    <row r="225" spans="1:14" x14ac:dyDescent="0.3">
      <c r="A225">
        <f t="shared" si="15"/>
        <v>23</v>
      </c>
      <c r="B225" s="135" t="s">
        <v>546</v>
      </c>
      <c r="C225" s="135" t="s">
        <v>547</v>
      </c>
      <c r="D225" s="119" t="s">
        <v>548</v>
      </c>
      <c r="E225" s="119" t="s">
        <v>526</v>
      </c>
      <c r="F225" s="106" t="s">
        <v>549</v>
      </c>
      <c r="G225" s="117">
        <v>10000</v>
      </c>
      <c r="H225" s="107">
        <f t="shared" si="16"/>
        <v>287</v>
      </c>
      <c r="I225" s="107">
        <f t="shared" si="17"/>
        <v>304</v>
      </c>
      <c r="J225" s="108"/>
      <c r="K225" s="108"/>
      <c r="L225" s="108"/>
      <c r="M225" s="107">
        <f t="shared" si="18"/>
        <v>9409</v>
      </c>
      <c r="N225" s="134">
        <v>44203</v>
      </c>
    </row>
    <row r="226" spans="1:14" x14ac:dyDescent="0.3">
      <c r="A226">
        <f t="shared" si="15"/>
        <v>24</v>
      </c>
      <c r="B226" s="135" t="s">
        <v>550</v>
      </c>
      <c r="C226" s="135" t="s">
        <v>224</v>
      </c>
      <c r="D226" s="119" t="s">
        <v>25</v>
      </c>
      <c r="E226" s="119" t="s">
        <v>526</v>
      </c>
      <c r="F226" s="119" t="s">
        <v>536</v>
      </c>
      <c r="G226" s="117">
        <v>5000</v>
      </c>
      <c r="H226" s="107">
        <f>G226*2.87%</f>
        <v>143.5</v>
      </c>
      <c r="I226" s="107">
        <f>G226*3.04%</f>
        <v>152</v>
      </c>
      <c r="J226" s="108"/>
      <c r="K226" s="108"/>
      <c r="L226" s="108"/>
      <c r="M226" s="107">
        <f>G226-H226-I226</f>
        <v>4704.5</v>
      </c>
      <c r="N226" s="134">
        <v>44440</v>
      </c>
    </row>
    <row r="227" spans="1:14" x14ac:dyDescent="0.3">
      <c r="A227">
        <f t="shared" si="15"/>
        <v>25</v>
      </c>
      <c r="B227" s="135" t="s">
        <v>551</v>
      </c>
      <c r="C227" s="135" t="s">
        <v>552</v>
      </c>
      <c r="D227" s="119" t="s">
        <v>25</v>
      </c>
      <c r="E227" s="119" t="s">
        <v>526</v>
      </c>
      <c r="F227" s="119"/>
      <c r="G227" s="117">
        <v>5000</v>
      </c>
      <c r="H227" s="107">
        <f>G227*2.87%</f>
        <v>143.5</v>
      </c>
      <c r="I227" s="107">
        <f>G227*3.04%</f>
        <v>152</v>
      </c>
      <c r="J227" s="108"/>
      <c r="K227" s="108"/>
      <c r="L227" s="108"/>
      <c r="M227" s="107">
        <f>G227-H227-I227</f>
        <v>4704.5</v>
      </c>
      <c r="N227" s="134"/>
    </row>
    <row r="228" spans="1:14" x14ac:dyDescent="0.3">
      <c r="A228">
        <f t="shared" si="15"/>
        <v>26</v>
      </c>
      <c r="B228" s="135" t="s">
        <v>553</v>
      </c>
      <c r="C228" s="135" t="s">
        <v>554</v>
      </c>
      <c r="D228" s="119" t="s">
        <v>25</v>
      </c>
      <c r="E228" s="119" t="s">
        <v>526</v>
      </c>
      <c r="F228" s="119" t="s">
        <v>555</v>
      </c>
      <c r="G228" s="117">
        <v>5000</v>
      </c>
      <c r="H228" s="107">
        <f>G228*2.87%</f>
        <v>143.5</v>
      </c>
      <c r="I228" s="107">
        <f>G228*3.04%</f>
        <v>152</v>
      </c>
      <c r="J228" s="108"/>
      <c r="K228" s="108"/>
      <c r="L228" s="108"/>
      <c r="M228" s="107">
        <f>G228-H228-I228</f>
        <v>4704.5</v>
      </c>
      <c r="N228" s="134">
        <v>44531</v>
      </c>
    </row>
    <row r="229" spans="1:14" x14ac:dyDescent="0.3">
      <c r="B229" s="72" t="s">
        <v>556</v>
      </c>
      <c r="C229" s="72"/>
      <c r="D229" s="73"/>
      <c r="E229" s="73"/>
      <c r="F229" s="73"/>
      <c r="G229" s="75">
        <f>SUM(G203:G228)</f>
        <v>204735</v>
      </c>
      <c r="H229" s="75">
        <f>SUM(H203:H228)</f>
        <v>5875.8945000000003</v>
      </c>
      <c r="I229" s="75">
        <f>SUM(I203:I228)</f>
        <v>6223.9440000000004</v>
      </c>
      <c r="J229" s="122"/>
      <c r="K229" s="122"/>
      <c r="L229" s="122">
        <f>SUM(L203:L216)</f>
        <v>0</v>
      </c>
      <c r="M229" s="75">
        <f>SUM(M203:M228)</f>
        <v>192635.16150000002</v>
      </c>
      <c r="N229" s="76"/>
    </row>
    <row r="230" spans="1:14" x14ac:dyDescent="0.3">
      <c r="B230" s="77"/>
      <c r="C230" s="77"/>
      <c r="D230" s="78"/>
      <c r="E230" s="78"/>
      <c r="F230" s="78"/>
      <c r="G230" s="123"/>
      <c r="H230" s="123"/>
      <c r="I230" s="123"/>
      <c r="J230" s="123"/>
      <c r="K230" s="123"/>
      <c r="L230" s="123"/>
      <c r="M230" s="123"/>
      <c r="N230" s="81"/>
    </row>
    <row r="231" spans="1:14" x14ac:dyDescent="0.3">
      <c r="B231" s="124"/>
      <c r="C231" s="124"/>
      <c r="D231" s="89"/>
      <c r="E231" s="89"/>
      <c r="F231" s="89"/>
      <c r="G231" s="90"/>
      <c r="H231" s="78"/>
      <c r="I231" s="78"/>
      <c r="J231" s="78"/>
      <c r="K231" s="78"/>
      <c r="L231" s="78"/>
      <c r="M231" s="78"/>
      <c r="N231" s="81"/>
    </row>
    <row r="232" spans="1:14" ht="15" thickBot="1" x14ac:dyDescent="0.35">
      <c r="B232" s="82"/>
      <c r="C232" s="83" t="s">
        <v>380</v>
      </c>
      <c r="D232" s="87"/>
      <c r="E232" s="86"/>
      <c r="F232" s="84" t="s">
        <v>381</v>
      </c>
      <c r="G232" s="84"/>
      <c r="H232" s="88"/>
      <c r="I232" s="78"/>
      <c r="J232" s="78"/>
      <c r="K232" s="78"/>
      <c r="L232" s="78"/>
      <c r="M232" s="78"/>
      <c r="N232" s="81"/>
    </row>
    <row r="233" spans="1:14" x14ac:dyDescent="0.3">
      <c r="B233" s="125" t="s">
        <v>382</v>
      </c>
      <c r="C233" s="125"/>
      <c r="D233" s="87"/>
      <c r="E233" s="86"/>
      <c r="F233" s="86" t="s">
        <v>383</v>
      </c>
      <c r="G233" s="86"/>
      <c r="H233" s="88"/>
      <c r="I233" s="78"/>
      <c r="J233" s="78"/>
      <c r="K233" s="78"/>
      <c r="L233" s="78"/>
      <c r="M233" s="78"/>
      <c r="N233" s="81"/>
    </row>
    <row r="234" spans="1:14" x14ac:dyDescent="0.3">
      <c r="B234" s="86"/>
      <c r="C234" s="86"/>
      <c r="D234" s="87"/>
      <c r="E234" s="86"/>
      <c r="F234" s="86"/>
      <c r="G234" s="86"/>
      <c r="H234" s="88"/>
      <c r="I234" s="78"/>
      <c r="J234" s="78"/>
      <c r="K234" s="78"/>
      <c r="L234" s="78"/>
      <c r="M234" s="78"/>
      <c r="N234" s="81"/>
    </row>
    <row r="235" spans="1:14" x14ac:dyDescent="0.3">
      <c r="B235" s="86"/>
      <c r="C235" s="86"/>
      <c r="D235" s="87"/>
      <c r="E235" s="86"/>
      <c r="F235" s="86"/>
      <c r="G235" s="86"/>
      <c r="H235" s="88"/>
      <c r="I235" s="78"/>
      <c r="J235" s="78"/>
      <c r="K235" s="78"/>
      <c r="L235" s="78"/>
      <c r="M235" s="78"/>
      <c r="N235" s="81"/>
    </row>
    <row r="236" spans="1:14" x14ac:dyDescent="0.3">
      <c r="B236" s="86"/>
      <c r="C236" s="86"/>
      <c r="D236" s="87"/>
      <c r="E236" s="86"/>
      <c r="F236" s="86"/>
      <c r="G236" s="86"/>
      <c r="H236" s="88"/>
      <c r="I236" s="78"/>
      <c r="J236" s="78"/>
      <c r="K236" s="78"/>
      <c r="L236" s="78"/>
      <c r="M236" s="78"/>
      <c r="N236" s="81"/>
    </row>
    <row r="237" spans="1:14" x14ac:dyDescent="0.3">
      <c r="B237" s="86"/>
      <c r="C237" s="86"/>
      <c r="D237" s="87"/>
      <c r="E237" s="86"/>
      <c r="F237" s="86"/>
      <c r="G237" s="86"/>
      <c r="H237" s="88"/>
      <c r="I237" s="78"/>
      <c r="J237" s="78"/>
      <c r="K237" s="78"/>
      <c r="L237" s="78"/>
      <c r="M237" s="78"/>
      <c r="N237" s="81"/>
    </row>
    <row r="238" spans="1:14" x14ac:dyDescent="0.3">
      <c r="B238" s="86"/>
      <c r="C238" s="86"/>
      <c r="D238" s="87"/>
      <c r="E238" s="86"/>
      <c r="F238" s="86"/>
      <c r="G238" s="86"/>
      <c r="H238" s="88"/>
      <c r="I238" s="78"/>
      <c r="J238" s="78"/>
      <c r="K238" s="78"/>
      <c r="L238" s="78"/>
      <c r="M238" s="78"/>
      <c r="N238" s="81"/>
    </row>
    <row r="239" spans="1:14" x14ac:dyDescent="0.3">
      <c r="B239" s="86"/>
      <c r="C239" s="86"/>
      <c r="D239" s="87"/>
      <c r="E239" s="86"/>
      <c r="F239" s="86"/>
      <c r="G239" s="86"/>
      <c r="H239" s="88"/>
      <c r="I239" s="78"/>
      <c r="J239" s="78"/>
      <c r="K239" s="78"/>
      <c r="L239" s="78"/>
      <c r="M239" s="78"/>
      <c r="N239" s="81"/>
    </row>
    <row r="240" spans="1:14" x14ac:dyDescent="0.3">
      <c r="B240" s="86"/>
      <c r="C240" s="86"/>
      <c r="D240" s="87"/>
      <c r="E240" s="86"/>
      <c r="F240" s="86"/>
      <c r="G240" s="86"/>
      <c r="H240" s="88"/>
      <c r="I240" s="78"/>
      <c r="J240" s="78"/>
      <c r="K240" s="78"/>
      <c r="L240" s="78"/>
      <c r="M240" s="78"/>
      <c r="N240" s="81"/>
    </row>
    <row r="241" spans="2:14" x14ac:dyDescent="0.3">
      <c r="B241" s="86"/>
      <c r="C241" s="86"/>
      <c r="D241" s="87"/>
      <c r="E241" s="86"/>
      <c r="F241" s="86"/>
      <c r="G241" s="86"/>
      <c r="H241" s="88"/>
      <c r="I241" s="78"/>
      <c r="J241" s="78"/>
      <c r="K241" s="78"/>
      <c r="L241" s="78"/>
      <c r="M241" s="78"/>
      <c r="N241" s="81"/>
    </row>
    <row r="242" spans="2:14" x14ac:dyDescent="0.3">
      <c r="B242" s="86"/>
      <c r="C242" s="86"/>
      <c r="D242" s="87"/>
      <c r="E242" s="86"/>
      <c r="F242" s="86"/>
      <c r="G242" s="86"/>
      <c r="H242" s="88"/>
      <c r="I242" s="78"/>
      <c r="J242" s="78"/>
      <c r="K242" s="78"/>
      <c r="L242" s="78"/>
      <c r="M242" s="78"/>
      <c r="N242" s="81"/>
    </row>
    <row r="243" spans="2:14" x14ac:dyDescent="0.3">
      <c r="B243" s="86"/>
      <c r="C243" s="86"/>
      <c r="D243" s="87"/>
      <c r="E243" s="86"/>
      <c r="F243" s="86"/>
      <c r="G243" s="86"/>
      <c r="H243" s="88"/>
      <c r="I243" s="78"/>
      <c r="J243" s="78"/>
      <c r="K243" s="78"/>
      <c r="L243" s="78"/>
      <c r="M243" s="78"/>
      <c r="N243" s="81"/>
    </row>
    <row r="244" spans="2:14" x14ac:dyDescent="0.3">
      <c r="B244" s="86"/>
      <c r="C244" s="86"/>
      <c r="D244" s="87"/>
      <c r="E244" s="86"/>
      <c r="F244" s="86"/>
      <c r="G244" s="86"/>
      <c r="H244" s="88"/>
      <c r="I244" s="78"/>
      <c r="J244" s="78"/>
      <c r="K244" s="78"/>
      <c r="L244" s="78"/>
      <c r="M244" s="78"/>
      <c r="N244" s="81"/>
    </row>
    <row r="245" spans="2:14" x14ac:dyDescent="0.3">
      <c r="B245" s="86"/>
      <c r="C245" s="86"/>
      <c r="D245" s="87"/>
      <c r="E245" s="86"/>
      <c r="F245" s="86"/>
      <c r="G245" s="86"/>
      <c r="H245" s="88"/>
      <c r="I245" s="78"/>
      <c r="J245" s="78"/>
      <c r="K245" s="78"/>
      <c r="L245" s="78"/>
      <c r="M245" s="78"/>
      <c r="N245" s="81"/>
    </row>
    <row r="246" spans="2:14" x14ac:dyDescent="0.3">
      <c r="B246" s="86"/>
      <c r="C246" s="86"/>
      <c r="D246" s="87"/>
      <c r="E246" s="86"/>
      <c r="F246" s="86"/>
      <c r="G246" s="86"/>
      <c r="H246" s="88"/>
      <c r="I246" s="78"/>
      <c r="J246" s="78"/>
      <c r="K246" s="78"/>
      <c r="L246" s="78"/>
      <c r="M246" s="78"/>
      <c r="N246" s="81"/>
    </row>
    <row r="247" spans="2:14" x14ac:dyDescent="0.3">
      <c r="B247" s="86"/>
      <c r="C247" s="86"/>
      <c r="D247" s="87"/>
      <c r="E247" s="86"/>
      <c r="F247" s="86"/>
      <c r="G247" s="86"/>
      <c r="H247" s="88"/>
      <c r="I247" s="78"/>
      <c r="J247" s="78"/>
      <c r="K247" s="78"/>
      <c r="L247" s="78"/>
      <c r="M247" s="78"/>
      <c r="N247" s="81"/>
    </row>
    <row r="248" spans="2:14" x14ac:dyDescent="0.3">
      <c r="B248" s="86"/>
      <c r="C248" s="86"/>
      <c r="D248" s="87"/>
      <c r="E248" s="86"/>
      <c r="F248" s="86"/>
      <c r="G248" s="86"/>
      <c r="H248" s="88"/>
      <c r="I248" s="78"/>
      <c r="J248" s="78"/>
      <c r="K248" s="78"/>
      <c r="L248" s="78"/>
      <c r="M248" s="78"/>
      <c r="N248" s="81"/>
    </row>
    <row r="249" spans="2:14" x14ac:dyDescent="0.3">
      <c r="B249" s="86"/>
      <c r="C249" s="86"/>
      <c r="D249" s="87"/>
      <c r="E249" s="86"/>
      <c r="F249" s="86"/>
      <c r="G249" s="86"/>
      <c r="H249" s="88"/>
      <c r="I249" s="78"/>
      <c r="J249" s="78"/>
      <c r="K249" s="78"/>
      <c r="L249" s="78"/>
      <c r="M249" s="78"/>
      <c r="N249" s="81"/>
    </row>
    <row r="250" spans="2:14" x14ac:dyDescent="0.3">
      <c r="B250" s="86"/>
      <c r="C250" s="86"/>
      <c r="D250" s="87"/>
      <c r="E250" s="86"/>
      <c r="F250" s="86"/>
      <c r="G250" s="86"/>
      <c r="H250" s="88"/>
      <c r="I250" s="78"/>
      <c r="J250" s="78"/>
      <c r="K250" s="78"/>
      <c r="L250" s="78"/>
      <c r="M250" s="78"/>
      <c r="N250" s="81"/>
    </row>
    <row r="251" spans="2:14" x14ac:dyDescent="0.3">
      <c r="B251" s="86"/>
      <c r="C251" s="86"/>
      <c r="D251" s="87"/>
      <c r="E251" s="86"/>
      <c r="F251" s="86"/>
      <c r="G251" s="86"/>
      <c r="H251" s="88"/>
      <c r="I251" s="78"/>
      <c r="J251" s="78"/>
      <c r="K251" s="78"/>
      <c r="L251" s="78"/>
      <c r="M251" s="78"/>
      <c r="N251" s="81"/>
    </row>
    <row r="252" spans="2:14" x14ac:dyDescent="0.3">
      <c r="B252" s="86"/>
      <c r="C252" s="86"/>
      <c r="D252" s="87"/>
      <c r="E252" s="86"/>
      <c r="F252" s="86"/>
      <c r="G252" s="86"/>
      <c r="H252" s="88"/>
      <c r="I252" s="78"/>
      <c r="J252" s="78"/>
      <c r="K252" s="78"/>
      <c r="L252" s="78"/>
      <c r="M252" s="78"/>
      <c r="N252" s="81"/>
    </row>
    <row r="253" spans="2:14" x14ac:dyDescent="0.3">
      <c r="B253" s="86"/>
      <c r="C253" s="86"/>
      <c r="D253" s="87"/>
      <c r="E253" s="86"/>
      <c r="F253" s="86"/>
      <c r="G253" s="86"/>
      <c r="H253" s="88"/>
      <c r="I253" s="78"/>
      <c r="J253" s="78"/>
      <c r="K253" s="78"/>
      <c r="L253" s="78"/>
      <c r="M253" s="78"/>
      <c r="N253" s="81"/>
    </row>
    <row r="254" spans="2:14" x14ac:dyDescent="0.3">
      <c r="B254" s="86"/>
      <c r="C254" s="86"/>
      <c r="D254" s="87"/>
      <c r="E254" s="86"/>
      <c r="F254" s="86"/>
      <c r="G254" s="86"/>
      <c r="H254" s="88"/>
      <c r="I254" s="78"/>
      <c r="J254" s="78"/>
      <c r="K254" s="78"/>
      <c r="L254" s="78"/>
      <c r="M254" s="78"/>
      <c r="N254" s="81"/>
    </row>
    <row r="255" spans="2:14" x14ac:dyDescent="0.3">
      <c r="B255" s="86"/>
      <c r="C255" s="86"/>
      <c r="D255" s="87"/>
      <c r="E255" s="86"/>
      <c r="F255" s="86"/>
      <c r="G255" s="86"/>
      <c r="H255" s="88"/>
      <c r="I255" s="78"/>
      <c r="J255" s="78"/>
      <c r="K255" s="78"/>
      <c r="L255" s="78"/>
      <c r="M255" s="78"/>
      <c r="N255" s="81"/>
    </row>
    <row r="256" spans="2:14" x14ac:dyDescent="0.3">
      <c r="B256" s="86"/>
      <c r="C256" s="86"/>
      <c r="D256" s="87"/>
      <c r="E256" s="86"/>
      <c r="F256" s="86"/>
      <c r="G256" s="86"/>
      <c r="H256" s="88"/>
      <c r="I256" s="78"/>
      <c r="J256" s="78"/>
      <c r="K256" s="78"/>
      <c r="L256" s="78"/>
      <c r="M256" s="78"/>
      <c r="N256" s="81"/>
    </row>
    <row r="257" spans="1:14" x14ac:dyDescent="0.3">
      <c r="B257" s="86"/>
      <c r="C257" s="86"/>
      <c r="D257" s="87"/>
      <c r="E257" s="86"/>
      <c r="F257" s="86"/>
      <c r="G257" s="86"/>
      <c r="H257" s="88"/>
      <c r="I257" s="78"/>
      <c r="J257" s="78"/>
      <c r="K257" s="78"/>
      <c r="L257" s="78"/>
      <c r="M257" s="78"/>
      <c r="N257" s="81"/>
    </row>
    <row r="258" spans="1:14" x14ac:dyDescent="0.3">
      <c r="B258" s="86"/>
      <c r="C258" s="86"/>
      <c r="D258" s="87"/>
      <c r="E258" s="86"/>
      <c r="F258" s="86"/>
      <c r="G258" s="86"/>
      <c r="H258" s="88"/>
      <c r="I258" s="78"/>
      <c r="J258" s="78"/>
      <c r="K258" s="78"/>
      <c r="L258" s="78"/>
      <c r="M258" s="78"/>
      <c r="N258" s="81"/>
    </row>
    <row r="259" spans="1:14" x14ac:dyDescent="0.3">
      <c r="B259" s="86"/>
      <c r="C259" s="86"/>
      <c r="D259" s="87"/>
      <c r="E259" s="86"/>
      <c r="F259" s="86"/>
      <c r="G259" s="86"/>
      <c r="H259" s="88"/>
      <c r="I259" s="78"/>
      <c r="J259" s="78"/>
      <c r="K259" s="78"/>
      <c r="L259" s="78"/>
      <c r="M259" s="78"/>
      <c r="N259" s="81"/>
    </row>
    <row r="260" spans="1:14" x14ac:dyDescent="0.3">
      <c r="B260" s="86"/>
      <c r="C260" s="86"/>
      <c r="D260" s="87"/>
      <c r="E260" s="86"/>
      <c r="F260" s="86"/>
      <c r="G260" s="86"/>
      <c r="H260" s="88"/>
      <c r="I260" s="78"/>
      <c r="J260" s="78"/>
      <c r="K260" s="78"/>
      <c r="L260" s="78"/>
      <c r="M260" s="78"/>
      <c r="N260" s="81"/>
    </row>
    <row r="261" spans="1:14" x14ac:dyDescent="0.3">
      <c r="B261" s="86"/>
      <c r="C261" s="86"/>
      <c r="D261" s="87"/>
      <c r="E261" s="86"/>
      <c r="F261" s="86"/>
      <c r="G261" s="86"/>
      <c r="H261" s="88"/>
      <c r="I261" s="78"/>
      <c r="J261" s="78"/>
      <c r="K261" s="78"/>
      <c r="L261" s="78"/>
      <c r="M261" s="78"/>
      <c r="N261" s="81"/>
    </row>
    <row r="262" spans="1:14" x14ac:dyDescent="0.3">
      <c r="B262" s="1" t="s">
        <v>1</v>
      </c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81"/>
    </row>
    <row r="263" spans="1:14" x14ac:dyDescent="0.3">
      <c r="B263" s="1" t="s">
        <v>557</v>
      </c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81"/>
    </row>
    <row r="264" spans="1:14" x14ac:dyDescent="0.3">
      <c r="B264" s="1" t="s">
        <v>2</v>
      </c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81"/>
    </row>
    <row r="265" spans="1:14" x14ac:dyDescent="0.3">
      <c r="B265" s="1" t="s">
        <v>384</v>
      </c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81"/>
    </row>
    <row r="266" spans="1:14" x14ac:dyDescent="0.3">
      <c r="B266" s="136"/>
      <c r="C266" s="136"/>
      <c r="D266" s="136"/>
      <c r="E266" s="136"/>
      <c r="F266" s="136"/>
      <c r="G266" s="136"/>
      <c r="H266" s="136"/>
      <c r="I266" s="136"/>
      <c r="J266" s="136"/>
      <c r="K266" s="136"/>
      <c r="L266" s="136"/>
      <c r="M266" s="136"/>
      <c r="N266" s="81"/>
    </row>
    <row r="267" spans="1:14" x14ac:dyDescent="0.3">
      <c r="B267" s="2" t="s">
        <v>4</v>
      </c>
      <c r="C267" s="2"/>
      <c r="D267" s="136"/>
      <c r="E267" s="136"/>
      <c r="F267" s="136"/>
      <c r="G267" s="136"/>
      <c r="H267" s="136"/>
      <c r="I267" s="136"/>
      <c r="J267" s="136"/>
      <c r="K267" s="136"/>
      <c r="L267" s="136"/>
      <c r="M267" s="136"/>
      <c r="N267" s="81"/>
    </row>
    <row r="268" spans="1:14" x14ac:dyDescent="0.3">
      <c r="B268" s="2" t="s">
        <v>558</v>
      </c>
      <c r="C268" s="2"/>
      <c r="D268" s="126"/>
      <c r="E268" s="126"/>
      <c r="F268" s="126"/>
      <c r="G268" s="96"/>
      <c r="H268" s="96" t="s">
        <v>11</v>
      </c>
      <c r="I268" s="96" t="s">
        <v>12</v>
      </c>
      <c r="J268" s="96" t="s">
        <v>13</v>
      </c>
      <c r="K268" s="96"/>
      <c r="L268" s="96"/>
      <c r="M268" s="96">
        <v>0</v>
      </c>
      <c r="N268" s="95"/>
    </row>
    <row r="269" spans="1:14" x14ac:dyDescent="0.3">
      <c r="B269" s="2" t="s">
        <v>5</v>
      </c>
      <c r="C269" s="2" t="s">
        <v>6</v>
      </c>
      <c r="D269" s="2" t="s">
        <v>7</v>
      </c>
      <c r="E269" s="2" t="s">
        <v>8</v>
      </c>
      <c r="F269" s="2" t="s">
        <v>9</v>
      </c>
      <c r="G269" s="2" t="s">
        <v>10</v>
      </c>
      <c r="H269" s="2" t="s">
        <v>478</v>
      </c>
      <c r="I269" s="2"/>
      <c r="J269" s="2"/>
      <c r="K269" s="2"/>
      <c r="L269" s="137"/>
      <c r="M269" s="2" t="s">
        <v>16</v>
      </c>
      <c r="N269" s="7" t="s">
        <v>17</v>
      </c>
    </row>
    <row r="270" spans="1:14" x14ac:dyDescent="0.3">
      <c r="A270">
        <v>1</v>
      </c>
      <c r="B270" s="128" t="s">
        <v>559</v>
      </c>
      <c r="C270" s="128" t="s">
        <v>560</v>
      </c>
      <c r="D270" s="128" t="s">
        <v>25</v>
      </c>
      <c r="E270" s="128" t="s">
        <v>561</v>
      </c>
      <c r="F270" s="128" t="s">
        <v>562</v>
      </c>
      <c r="G270" s="129">
        <v>5000</v>
      </c>
      <c r="H270" s="129">
        <v>143.5</v>
      </c>
      <c r="I270" s="129">
        <v>152</v>
      </c>
      <c r="J270" s="130"/>
      <c r="K270" s="130"/>
      <c r="L270" s="129"/>
      <c r="M270" s="129">
        <v>4704.5</v>
      </c>
      <c r="N270" s="131">
        <v>39258</v>
      </c>
    </row>
    <row r="271" spans="1:14" x14ac:dyDescent="0.3">
      <c r="A271">
        <f>A270+1</f>
        <v>2</v>
      </c>
      <c r="B271" s="73" t="s">
        <v>330</v>
      </c>
      <c r="C271" s="73" t="s">
        <v>563</v>
      </c>
      <c r="D271" s="73" t="s">
        <v>25</v>
      </c>
      <c r="E271" s="128" t="s">
        <v>561</v>
      </c>
      <c r="F271" s="73" t="s">
        <v>564</v>
      </c>
      <c r="G271" s="102">
        <v>5000</v>
      </c>
      <c r="H271" s="102">
        <v>143.5</v>
      </c>
      <c r="I271" s="102">
        <v>152</v>
      </c>
      <c r="J271" s="103"/>
      <c r="K271" s="103"/>
      <c r="L271" s="102"/>
      <c r="M271" s="102">
        <v>4704.5</v>
      </c>
      <c r="N271" s="101">
        <v>39387</v>
      </c>
    </row>
    <row r="272" spans="1:14" x14ac:dyDescent="0.3">
      <c r="A272">
        <f t="shared" ref="A272:A320" si="19">A271+1</f>
        <v>3</v>
      </c>
      <c r="B272" s="73" t="s">
        <v>38</v>
      </c>
      <c r="C272" s="73" t="s">
        <v>434</v>
      </c>
      <c r="D272" s="73" t="s">
        <v>25</v>
      </c>
      <c r="E272" s="128" t="s">
        <v>561</v>
      </c>
      <c r="F272" s="73" t="s">
        <v>565</v>
      </c>
      <c r="G272" s="102">
        <v>5000</v>
      </c>
      <c r="H272" s="102">
        <v>143.5</v>
      </c>
      <c r="I272" s="102">
        <v>152</v>
      </c>
      <c r="J272" s="103"/>
      <c r="K272" s="103"/>
      <c r="L272" s="102"/>
      <c r="M272" s="102">
        <v>4704.5</v>
      </c>
      <c r="N272" s="101">
        <v>39479</v>
      </c>
    </row>
    <row r="273" spans="1:14" x14ac:dyDescent="0.3">
      <c r="A273">
        <f t="shared" si="19"/>
        <v>4</v>
      </c>
      <c r="B273" s="73" t="s">
        <v>566</v>
      </c>
      <c r="C273" s="73" t="s">
        <v>567</v>
      </c>
      <c r="D273" s="73" t="s">
        <v>25</v>
      </c>
      <c r="E273" s="128" t="s">
        <v>561</v>
      </c>
      <c r="F273" s="73" t="s">
        <v>568</v>
      </c>
      <c r="G273" s="102">
        <v>5000</v>
      </c>
      <c r="H273" s="102">
        <v>143.5</v>
      </c>
      <c r="I273" s="102">
        <v>152</v>
      </c>
      <c r="J273" s="103"/>
      <c r="K273" s="103"/>
      <c r="L273" s="102"/>
      <c r="M273" s="102">
        <v>4704.5</v>
      </c>
      <c r="N273" s="101">
        <v>39492</v>
      </c>
    </row>
    <row r="274" spans="1:14" x14ac:dyDescent="0.3">
      <c r="A274">
        <f t="shared" si="19"/>
        <v>5</v>
      </c>
      <c r="B274" s="73" t="s">
        <v>569</v>
      </c>
      <c r="C274" s="73" t="s">
        <v>570</v>
      </c>
      <c r="D274" s="73" t="s">
        <v>33</v>
      </c>
      <c r="E274" s="128" t="s">
        <v>561</v>
      </c>
      <c r="F274" s="73" t="s">
        <v>571</v>
      </c>
      <c r="G274" s="102">
        <v>5000</v>
      </c>
      <c r="H274" s="102">
        <v>143.5</v>
      </c>
      <c r="I274" s="102">
        <v>152</v>
      </c>
      <c r="J274" s="103"/>
      <c r="K274" s="103"/>
      <c r="L274" s="102"/>
      <c r="M274" s="102">
        <v>4704.5</v>
      </c>
      <c r="N274" s="101">
        <v>39722</v>
      </c>
    </row>
    <row r="275" spans="1:14" x14ac:dyDescent="0.3">
      <c r="A275">
        <f t="shared" si="19"/>
        <v>6</v>
      </c>
      <c r="B275" s="73" t="s">
        <v>572</v>
      </c>
      <c r="C275" s="73" t="s">
        <v>573</v>
      </c>
      <c r="D275" s="73" t="s">
        <v>33</v>
      </c>
      <c r="E275" s="128" t="s">
        <v>561</v>
      </c>
      <c r="F275" s="73" t="s">
        <v>564</v>
      </c>
      <c r="G275" s="102">
        <v>5000</v>
      </c>
      <c r="H275" s="102">
        <v>143.5</v>
      </c>
      <c r="I275" s="102">
        <v>152</v>
      </c>
      <c r="J275" s="103"/>
      <c r="K275" s="103"/>
      <c r="L275" s="102"/>
      <c r="M275" s="102">
        <v>4704.5</v>
      </c>
      <c r="N275" s="101">
        <v>39722</v>
      </c>
    </row>
    <row r="276" spans="1:14" x14ac:dyDescent="0.3">
      <c r="A276">
        <f t="shared" si="19"/>
        <v>7</v>
      </c>
      <c r="B276" s="73" t="s">
        <v>574</v>
      </c>
      <c r="C276" s="73" t="s">
        <v>575</v>
      </c>
      <c r="D276" s="73" t="s">
        <v>576</v>
      </c>
      <c r="E276" s="128" t="s">
        <v>561</v>
      </c>
      <c r="F276" s="73" t="s">
        <v>562</v>
      </c>
      <c r="G276" s="107">
        <v>10000</v>
      </c>
      <c r="H276" s="107">
        <f>G276*2.87%</f>
        <v>287</v>
      </c>
      <c r="I276" s="107">
        <f>G276*3.04%</f>
        <v>304</v>
      </c>
      <c r="J276" s="108"/>
      <c r="K276" s="108"/>
      <c r="L276" s="138"/>
      <c r="M276" s="107">
        <f>G276-H276-I276</f>
        <v>9409</v>
      </c>
      <c r="N276" s="109">
        <v>40028</v>
      </c>
    </row>
    <row r="277" spans="1:14" x14ac:dyDescent="0.3">
      <c r="A277">
        <f t="shared" si="19"/>
        <v>8</v>
      </c>
      <c r="B277" s="73" t="s">
        <v>577</v>
      </c>
      <c r="C277" s="73" t="s">
        <v>578</v>
      </c>
      <c r="D277" s="73" t="s">
        <v>20</v>
      </c>
      <c r="E277" s="128" t="s">
        <v>561</v>
      </c>
      <c r="F277" s="73" t="s">
        <v>562</v>
      </c>
      <c r="G277" s="102">
        <v>5000</v>
      </c>
      <c r="H277" s="102">
        <v>143.5</v>
      </c>
      <c r="I277" s="102">
        <v>152</v>
      </c>
      <c r="J277" s="103"/>
      <c r="K277" s="103"/>
      <c r="L277" s="102"/>
      <c r="M277" s="102">
        <v>4704.5</v>
      </c>
      <c r="N277" s="101">
        <v>40210</v>
      </c>
    </row>
    <row r="278" spans="1:14" x14ac:dyDescent="0.3">
      <c r="A278">
        <f t="shared" si="19"/>
        <v>9</v>
      </c>
      <c r="B278" s="73" t="s">
        <v>579</v>
      </c>
      <c r="C278" s="73" t="s">
        <v>580</v>
      </c>
      <c r="D278" s="73" t="s">
        <v>581</v>
      </c>
      <c r="E278" s="128" t="s">
        <v>561</v>
      </c>
      <c r="F278" s="73" t="s">
        <v>582</v>
      </c>
      <c r="G278" s="107">
        <v>5000</v>
      </c>
      <c r="H278" s="107">
        <f>G278*2.87%</f>
        <v>143.5</v>
      </c>
      <c r="I278" s="107">
        <f>G278*3.04%</f>
        <v>152</v>
      </c>
      <c r="J278" s="108"/>
      <c r="K278" s="108"/>
      <c r="L278" s="138"/>
      <c r="M278" s="107">
        <f>G278-H278-I278</f>
        <v>4704.5</v>
      </c>
      <c r="N278" s="109">
        <v>40210</v>
      </c>
    </row>
    <row r="279" spans="1:14" x14ac:dyDescent="0.3">
      <c r="A279">
        <f t="shared" si="19"/>
        <v>10</v>
      </c>
      <c r="B279" s="73" t="s">
        <v>583</v>
      </c>
      <c r="C279" s="73" t="s">
        <v>584</v>
      </c>
      <c r="D279" s="73" t="s">
        <v>585</v>
      </c>
      <c r="E279" s="128" t="s">
        <v>561</v>
      </c>
      <c r="F279" s="73" t="s">
        <v>582</v>
      </c>
      <c r="G279" s="102">
        <v>5000</v>
      </c>
      <c r="H279" s="102">
        <v>143.5</v>
      </c>
      <c r="I279" s="102">
        <v>152</v>
      </c>
      <c r="J279" s="103"/>
      <c r="K279" s="103"/>
      <c r="L279" s="102"/>
      <c r="M279" s="102">
        <v>4704.5</v>
      </c>
      <c r="N279" s="101">
        <v>40210</v>
      </c>
    </row>
    <row r="280" spans="1:14" x14ac:dyDescent="0.3">
      <c r="A280">
        <f t="shared" si="19"/>
        <v>11</v>
      </c>
      <c r="B280" s="73" t="s">
        <v>586</v>
      </c>
      <c r="C280" s="73" t="s">
        <v>587</v>
      </c>
      <c r="D280" s="73" t="s">
        <v>588</v>
      </c>
      <c r="E280" s="128" t="s">
        <v>561</v>
      </c>
      <c r="F280" s="73" t="s">
        <v>582</v>
      </c>
      <c r="G280" s="102">
        <v>20000</v>
      </c>
      <c r="H280" s="102">
        <v>574</v>
      </c>
      <c r="I280" s="102">
        <v>608</v>
      </c>
      <c r="J280" s="103"/>
      <c r="K280" s="103"/>
      <c r="L280" s="102"/>
      <c r="M280" s="102">
        <v>18818</v>
      </c>
      <c r="N280" s="101">
        <v>40210</v>
      </c>
    </row>
    <row r="281" spans="1:14" x14ac:dyDescent="0.3">
      <c r="A281">
        <f t="shared" si="19"/>
        <v>12</v>
      </c>
      <c r="B281" s="73" t="s">
        <v>589</v>
      </c>
      <c r="C281" s="73" t="s">
        <v>590</v>
      </c>
      <c r="D281" s="73" t="s">
        <v>25</v>
      </c>
      <c r="E281" s="128" t="s">
        <v>561</v>
      </c>
      <c r="F281" s="73" t="s">
        <v>591</v>
      </c>
      <c r="G281" s="102">
        <v>5000</v>
      </c>
      <c r="H281" s="102">
        <v>143.5</v>
      </c>
      <c r="I281" s="102">
        <v>152</v>
      </c>
      <c r="J281" s="103"/>
      <c r="K281" s="103"/>
      <c r="L281" s="102"/>
      <c r="M281" s="102">
        <v>4704.5</v>
      </c>
      <c r="N281" s="101">
        <v>40269</v>
      </c>
    </row>
    <row r="282" spans="1:14" x14ac:dyDescent="0.3">
      <c r="A282">
        <f t="shared" si="19"/>
        <v>13</v>
      </c>
      <c r="B282" s="73" t="s">
        <v>592</v>
      </c>
      <c r="C282" s="73" t="s">
        <v>593</v>
      </c>
      <c r="D282" s="73" t="s">
        <v>33</v>
      </c>
      <c r="E282" s="128" t="s">
        <v>561</v>
      </c>
      <c r="F282" s="73" t="s">
        <v>594</v>
      </c>
      <c r="G282" s="102">
        <v>5000</v>
      </c>
      <c r="H282" s="102">
        <v>143.5</v>
      </c>
      <c r="I282" s="102">
        <v>152</v>
      </c>
      <c r="J282" s="103"/>
      <c r="K282" s="103"/>
      <c r="L282" s="102">
        <v>1190.1199999999999</v>
      </c>
      <c r="M282" s="102">
        <f>G282-H282-I282-L282</f>
        <v>3514.38</v>
      </c>
      <c r="N282" s="101">
        <v>41091</v>
      </c>
    </row>
    <row r="283" spans="1:14" x14ac:dyDescent="0.3">
      <c r="A283">
        <f t="shared" si="19"/>
        <v>14</v>
      </c>
      <c r="B283" s="73" t="s">
        <v>595</v>
      </c>
      <c r="C283" s="73" t="s">
        <v>596</v>
      </c>
      <c r="D283" s="73" t="s">
        <v>33</v>
      </c>
      <c r="E283" s="128" t="s">
        <v>561</v>
      </c>
      <c r="F283" s="73" t="s">
        <v>597</v>
      </c>
      <c r="G283" s="102">
        <v>5000</v>
      </c>
      <c r="H283" s="102">
        <v>143.5</v>
      </c>
      <c r="I283" s="102">
        <v>152</v>
      </c>
      <c r="J283" s="103"/>
      <c r="K283" s="103"/>
      <c r="L283" s="102"/>
      <c r="M283" s="102">
        <v>4704.5</v>
      </c>
      <c r="N283" s="101">
        <v>41122</v>
      </c>
    </row>
    <row r="284" spans="1:14" x14ac:dyDescent="0.3">
      <c r="A284">
        <f t="shared" si="19"/>
        <v>15</v>
      </c>
      <c r="B284" s="73" t="s">
        <v>598</v>
      </c>
      <c r="C284" s="73" t="s">
        <v>599</v>
      </c>
      <c r="D284" s="73" t="s">
        <v>600</v>
      </c>
      <c r="E284" s="128" t="s">
        <v>561</v>
      </c>
      <c r="F284" s="73" t="s">
        <v>597</v>
      </c>
      <c r="G284" s="117">
        <v>25000</v>
      </c>
      <c r="H284" s="107">
        <f>G284*2.87%</f>
        <v>717.5</v>
      </c>
      <c r="I284" s="107">
        <f>G284*3.04%</f>
        <v>760</v>
      </c>
      <c r="J284" s="108"/>
      <c r="K284" s="108"/>
      <c r="L284" s="138"/>
      <c r="M284" s="107">
        <f>G284-H284-I284</f>
        <v>23522.5</v>
      </c>
      <c r="N284" s="101">
        <v>41456</v>
      </c>
    </row>
    <row r="285" spans="1:14" x14ac:dyDescent="0.3">
      <c r="A285">
        <f t="shared" si="19"/>
        <v>16</v>
      </c>
      <c r="B285" s="73" t="s">
        <v>601</v>
      </c>
      <c r="C285" s="73" t="s">
        <v>602</v>
      </c>
      <c r="D285" s="73" t="s">
        <v>603</v>
      </c>
      <c r="E285" s="128" t="s">
        <v>561</v>
      </c>
      <c r="F285" s="73" t="s">
        <v>604</v>
      </c>
      <c r="G285" s="117">
        <v>20400</v>
      </c>
      <c r="H285" s="107">
        <f>G285*2.87%</f>
        <v>585.48</v>
      </c>
      <c r="I285" s="107">
        <f>G285*3.04%</f>
        <v>620.16</v>
      </c>
      <c r="J285" s="108"/>
      <c r="K285" s="108"/>
      <c r="L285" s="138">
        <v>0</v>
      </c>
      <c r="M285" s="107">
        <f>G285-H285-I285-L285</f>
        <v>19194.36</v>
      </c>
      <c r="N285" s="101">
        <v>41699</v>
      </c>
    </row>
    <row r="286" spans="1:14" x14ac:dyDescent="0.3">
      <c r="A286">
        <f t="shared" si="19"/>
        <v>17</v>
      </c>
      <c r="B286" s="73" t="s">
        <v>605</v>
      </c>
      <c r="C286" s="73" t="s">
        <v>606</v>
      </c>
      <c r="D286" s="73" t="s">
        <v>33</v>
      </c>
      <c r="E286" s="128" t="s">
        <v>561</v>
      </c>
      <c r="F286" s="73" t="s">
        <v>582</v>
      </c>
      <c r="G286" s="102">
        <v>5000</v>
      </c>
      <c r="H286" s="102">
        <v>143.5</v>
      </c>
      <c r="I286" s="102">
        <v>152</v>
      </c>
      <c r="J286" s="103"/>
      <c r="K286" s="103"/>
      <c r="L286" s="102"/>
      <c r="M286" s="102">
        <v>4704.5</v>
      </c>
      <c r="N286" s="101">
        <v>41699</v>
      </c>
    </row>
    <row r="287" spans="1:14" x14ac:dyDescent="0.3">
      <c r="A287">
        <f t="shared" si="19"/>
        <v>18</v>
      </c>
      <c r="B287" s="73" t="s">
        <v>607</v>
      </c>
      <c r="C287" s="73" t="s">
        <v>608</v>
      </c>
      <c r="D287" s="73" t="s">
        <v>609</v>
      </c>
      <c r="E287" s="128" t="s">
        <v>561</v>
      </c>
      <c r="F287" s="132" t="s">
        <v>610</v>
      </c>
      <c r="G287" s="102">
        <v>7750</v>
      </c>
      <c r="H287" s="102">
        <v>222.42500000000001</v>
      </c>
      <c r="I287" s="102">
        <v>235.6</v>
      </c>
      <c r="J287" s="103"/>
      <c r="K287" s="103"/>
      <c r="L287" s="102"/>
      <c r="M287" s="102">
        <v>7291.9749999999995</v>
      </c>
      <c r="N287" s="101">
        <v>41913</v>
      </c>
    </row>
    <row r="288" spans="1:14" x14ac:dyDescent="0.3">
      <c r="A288">
        <f t="shared" si="19"/>
        <v>19</v>
      </c>
      <c r="B288" s="73" t="s">
        <v>611</v>
      </c>
      <c r="C288" s="73" t="s">
        <v>612</v>
      </c>
      <c r="D288" s="73" t="s">
        <v>25</v>
      </c>
      <c r="E288" s="128" t="s">
        <v>561</v>
      </c>
      <c r="F288" s="73" t="s">
        <v>613</v>
      </c>
      <c r="G288" s="102">
        <v>5000</v>
      </c>
      <c r="H288" s="102">
        <v>143.5</v>
      </c>
      <c r="I288" s="102">
        <v>152</v>
      </c>
      <c r="J288" s="103"/>
      <c r="K288" s="103"/>
      <c r="L288" s="102"/>
      <c r="M288" s="102">
        <v>4704.5</v>
      </c>
      <c r="N288" s="101">
        <v>42125</v>
      </c>
    </row>
    <row r="289" spans="1:14" x14ac:dyDescent="0.3">
      <c r="A289">
        <f t="shared" si="19"/>
        <v>20</v>
      </c>
      <c r="B289" s="132" t="s">
        <v>614</v>
      </c>
      <c r="C289" s="132" t="s">
        <v>615</v>
      </c>
      <c r="D289" s="73" t="s">
        <v>143</v>
      </c>
      <c r="E289" s="128" t="s">
        <v>561</v>
      </c>
      <c r="F289" s="73" t="s">
        <v>616</v>
      </c>
      <c r="G289" s="102">
        <v>5000</v>
      </c>
      <c r="H289" s="102">
        <v>143.5</v>
      </c>
      <c r="I289" s="102">
        <v>152</v>
      </c>
      <c r="J289" s="103"/>
      <c r="K289" s="103"/>
      <c r="L289" s="102"/>
      <c r="M289" s="102">
        <v>4704.5</v>
      </c>
      <c r="N289" s="139">
        <v>42644</v>
      </c>
    </row>
    <row r="290" spans="1:14" x14ac:dyDescent="0.3">
      <c r="A290">
        <f t="shared" si="19"/>
        <v>21</v>
      </c>
      <c r="B290" s="132" t="s">
        <v>617</v>
      </c>
      <c r="C290" s="132" t="s">
        <v>618</v>
      </c>
      <c r="D290" s="73" t="s">
        <v>619</v>
      </c>
      <c r="E290" s="128" t="s">
        <v>561</v>
      </c>
      <c r="F290" s="73" t="s">
        <v>620</v>
      </c>
      <c r="G290" s="102">
        <v>5000</v>
      </c>
      <c r="H290" s="102">
        <v>143.5</v>
      </c>
      <c r="I290" s="102">
        <v>152</v>
      </c>
      <c r="J290" s="103"/>
      <c r="K290" s="103"/>
      <c r="L290" s="102"/>
      <c r="M290" s="102">
        <v>4704.5</v>
      </c>
      <c r="N290" s="139">
        <v>42705</v>
      </c>
    </row>
    <row r="291" spans="1:14" x14ac:dyDescent="0.3">
      <c r="A291">
        <f t="shared" si="19"/>
        <v>22</v>
      </c>
      <c r="B291" s="132" t="s">
        <v>621</v>
      </c>
      <c r="C291" s="132" t="s">
        <v>622</v>
      </c>
      <c r="D291" s="73" t="s">
        <v>33</v>
      </c>
      <c r="E291" s="128" t="s">
        <v>561</v>
      </c>
      <c r="F291" s="73" t="s">
        <v>623</v>
      </c>
      <c r="G291" s="102">
        <v>5000</v>
      </c>
      <c r="H291" s="102">
        <v>143.5</v>
      </c>
      <c r="I291" s="102">
        <v>152</v>
      </c>
      <c r="J291" s="103"/>
      <c r="K291" s="103"/>
      <c r="L291" s="102"/>
      <c r="M291" s="102">
        <v>4704.5</v>
      </c>
      <c r="N291" s="139">
        <v>42309</v>
      </c>
    </row>
    <row r="292" spans="1:14" x14ac:dyDescent="0.3">
      <c r="A292">
        <f t="shared" si="19"/>
        <v>23</v>
      </c>
      <c r="B292" s="104" t="s">
        <v>624</v>
      </c>
      <c r="C292" s="104" t="s">
        <v>625</v>
      </c>
      <c r="D292" s="119" t="s">
        <v>25</v>
      </c>
      <c r="E292" s="128" t="s">
        <v>561</v>
      </c>
      <c r="F292" s="119" t="s">
        <v>626</v>
      </c>
      <c r="G292" s="117">
        <v>5000</v>
      </c>
      <c r="H292" s="107">
        <f t="shared" ref="H292:H300" si="20">G292*2.87%</f>
        <v>143.5</v>
      </c>
      <c r="I292" s="107">
        <f t="shared" ref="I292:I300" si="21">G292*3.04%</f>
        <v>152</v>
      </c>
      <c r="J292" s="108"/>
      <c r="K292" s="108"/>
      <c r="L292" s="138"/>
      <c r="M292" s="107">
        <f t="shared" ref="M292:M300" si="22">G292-H292-I292</f>
        <v>4704.5</v>
      </c>
      <c r="N292" s="134">
        <v>42948</v>
      </c>
    </row>
    <row r="293" spans="1:14" x14ac:dyDescent="0.3">
      <c r="A293">
        <f t="shared" si="19"/>
        <v>24</v>
      </c>
      <c r="B293" s="104" t="s">
        <v>627</v>
      </c>
      <c r="C293" s="104" t="s">
        <v>628</v>
      </c>
      <c r="D293" s="133" t="s">
        <v>452</v>
      </c>
      <c r="E293" s="128" t="s">
        <v>561</v>
      </c>
      <c r="F293" s="132" t="s">
        <v>604</v>
      </c>
      <c r="G293" s="117">
        <v>5000</v>
      </c>
      <c r="H293" s="107">
        <f t="shared" si="20"/>
        <v>143.5</v>
      </c>
      <c r="I293" s="107">
        <f t="shared" si="21"/>
        <v>152</v>
      </c>
      <c r="J293" s="108"/>
      <c r="K293" s="108"/>
      <c r="L293" s="138"/>
      <c r="M293" s="107">
        <f t="shared" si="22"/>
        <v>4704.5</v>
      </c>
      <c r="N293" s="134">
        <v>43040</v>
      </c>
    </row>
    <row r="294" spans="1:14" x14ac:dyDescent="0.3">
      <c r="A294">
        <f t="shared" si="19"/>
        <v>25</v>
      </c>
      <c r="B294" s="104" t="s">
        <v>629</v>
      </c>
      <c r="C294" s="104" t="s">
        <v>630</v>
      </c>
      <c r="D294" s="133" t="s">
        <v>25</v>
      </c>
      <c r="E294" s="128" t="s">
        <v>561</v>
      </c>
      <c r="F294" s="132" t="s">
        <v>604</v>
      </c>
      <c r="G294" s="117">
        <v>5000</v>
      </c>
      <c r="H294" s="107">
        <f t="shared" si="20"/>
        <v>143.5</v>
      </c>
      <c r="I294" s="107">
        <f t="shared" si="21"/>
        <v>152</v>
      </c>
      <c r="J294" s="108"/>
      <c r="K294" s="108"/>
      <c r="L294" s="138"/>
      <c r="M294" s="107">
        <f t="shared" si="22"/>
        <v>4704.5</v>
      </c>
      <c r="N294" s="134">
        <v>43040</v>
      </c>
    </row>
    <row r="295" spans="1:14" x14ac:dyDescent="0.3">
      <c r="A295">
        <f t="shared" si="19"/>
        <v>26</v>
      </c>
      <c r="B295" s="104" t="s">
        <v>631</v>
      </c>
      <c r="C295" s="104" t="s">
        <v>467</v>
      </c>
      <c r="D295" s="133" t="s">
        <v>481</v>
      </c>
      <c r="E295" s="128" t="s">
        <v>561</v>
      </c>
      <c r="F295" s="132" t="s">
        <v>604</v>
      </c>
      <c r="G295" s="117">
        <v>5000</v>
      </c>
      <c r="H295" s="107">
        <f t="shared" si="20"/>
        <v>143.5</v>
      </c>
      <c r="I295" s="107">
        <f t="shared" si="21"/>
        <v>152</v>
      </c>
      <c r="J295" s="108"/>
      <c r="K295" s="108"/>
      <c r="L295" s="138"/>
      <c r="M295" s="107">
        <f t="shared" si="22"/>
        <v>4704.5</v>
      </c>
      <c r="N295" s="134">
        <v>43040</v>
      </c>
    </row>
    <row r="296" spans="1:14" x14ac:dyDescent="0.3">
      <c r="A296">
        <f t="shared" si="19"/>
        <v>27</v>
      </c>
      <c r="B296" s="104" t="s">
        <v>632</v>
      </c>
      <c r="C296" s="104" t="s">
        <v>633</v>
      </c>
      <c r="D296" s="133" t="s">
        <v>177</v>
      </c>
      <c r="E296" s="128" t="s">
        <v>561</v>
      </c>
      <c r="F296" s="133" t="s">
        <v>634</v>
      </c>
      <c r="G296" s="117">
        <v>7000</v>
      </c>
      <c r="H296" s="107">
        <f t="shared" si="20"/>
        <v>200.9</v>
      </c>
      <c r="I296" s="107">
        <f t="shared" si="21"/>
        <v>212.8</v>
      </c>
      <c r="J296" s="108"/>
      <c r="K296" s="108"/>
      <c r="L296" s="138"/>
      <c r="M296" s="107">
        <f>G296-H296-I296</f>
        <v>6586.3</v>
      </c>
      <c r="N296" s="134">
        <v>43160</v>
      </c>
    </row>
    <row r="297" spans="1:14" x14ac:dyDescent="0.3">
      <c r="A297">
        <f t="shared" si="19"/>
        <v>28</v>
      </c>
      <c r="B297" s="140" t="s">
        <v>635</v>
      </c>
      <c r="C297" s="140" t="s">
        <v>636</v>
      </c>
      <c r="D297" s="141" t="s">
        <v>249</v>
      </c>
      <c r="E297" s="141" t="s">
        <v>637</v>
      </c>
      <c r="F297" s="141" t="s">
        <v>638</v>
      </c>
      <c r="G297" s="117">
        <v>25000</v>
      </c>
      <c r="H297" s="107">
        <f t="shared" si="20"/>
        <v>717.5</v>
      </c>
      <c r="I297" s="107">
        <f t="shared" si="21"/>
        <v>760</v>
      </c>
      <c r="J297" s="108"/>
      <c r="K297" s="108"/>
      <c r="L297" s="138"/>
      <c r="M297" s="107">
        <f t="shared" si="22"/>
        <v>23522.5</v>
      </c>
      <c r="N297" s="134">
        <v>43252</v>
      </c>
    </row>
    <row r="298" spans="1:14" x14ac:dyDescent="0.3">
      <c r="A298">
        <f t="shared" si="19"/>
        <v>29</v>
      </c>
      <c r="B298" s="142" t="s">
        <v>639</v>
      </c>
      <c r="C298" s="142" t="s">
        <v>640</v>
      </c>
      <c r="D298" s="142" t="s">
        <v>57</v>
      </c>
      <c r="E298" s="142" t="s">
        <v>637</v>
      </c>
      <c r="F298" s="142" t="s">
        <v>641</v>
      </c>
      <c r="G298" s="117">
        <v>5000</v>
      </c>
      <c r="H298" s="107">
        <f t="shared" si="20"/>
        <v>143.5</v>
      </c>
      <c r="I298" s="107">
        <f t="shared" si="21"/>
        <v>152</v>
      </c>
      <c r="J298" s="108"/>
      <c r="K298" s="108"/>
      <c r="L298" s="138"/>
      <c r="M298" s="107">
        <f t="shared" si="22"/>
        <v>4704.5</v>
      </c>
      <c r="N298" s="109">
        <v>43770</v>
      </c>
    </row>
    <row r="299" spans="1:14" x14ac:dyDescent="0.3">
      <c r="A299">
        <f t="shared" si="19"/>
        <v>30</v>
      </c>
      <c r="B299" s="140" t="s">
        <v>642</v>
      </c>
      <c r="C299" s="141" t="s">
        <v>643</v>
      </c>
      <c r="D299" s="141" t="s">
        <v>143</v>
      </c>
      <c r="E299" s="141" t="s">
        <v>637</v>
      </c>
      <c r="F299" s="141" t="s">
        <v>641</v>
      </c>
      <c r="G299" s="117">
        <v>5000</v>
      </c>
      <c r="H299" s="107">
        <f t="shared" si="20"/>
        <v>143.5</v>
      </c>
      <c r="I299" s="107">
        <f t="shared" si="21"/>
        <v>152</v>
      </c>
      <c r="J299" s="108"/>
      <c r="K299" s="108"/>
      <c r="L299" s="138"/>
      <c r="M299" s="107">
        <f t="shared" si="22"/>
        <v>4704.5</v>
      </c>
      <c r="N299" s="109">
        <v>43466</v>
      </c>
    </row>
    <row r="300" spans="1:14" x14ac:dyDescent="0.3">
      <c r="A300">
        <f t="shared" si="19"/>
        <v>31</v>
      </c>
      <c r="B300" s="141" t="s">
        <v>644</v>
      </c>
      <c r="C300" s="141" t="s">
        <v>645</v>
      </c>
      <c r="D300" s="141" t="s">
        <v>245</v>
      </c>
      <c r="E300" s="141" t="s">
        <v>637</v>
      </c>
      <c r="F300" s="141" t="s">
        <v>646</v>
      </c>
      <c r="G300" s="117">
        <v>11000</v>
      </c>
      <c r="H300" s="107">
        <f t="shared" si="20"/>
        <v>315.7</v>
      </c>
      <c r="I300" s="107">
        <f t="shared" si="21"/>
        <v>334.4</v>
      </c>
      <c r="J300" s="108"/>
      <c r="K300" s="108"/>
      <c r="L300" s="138"/>
      <c r="M300" s="107">
        <f t="shared" si="22"/>
        <v>10349.9</v>
      </c>
      <c r="N300" s="109">
        <v>43497</v>
      </c>
    </row>
    <row r="301" spans="1:14" ht="20.399999999999999" x14ac:dyDescent="0.3">
      <c r="A301">
        <f t="shared" si="19"/>
        <v>32</v>
      </c>
      <c r="B301" s="143" t="s">
        <v>647</v>
      </c>
      <c r="C301" s="143" t="s">
        <v>648</v>
      </c>
      <c r="D301" s="144" t="s">
        <v>57</v>
      </c>
      <c r="E301" s="144" t="s">
        <v>637</v>
      </c>
      <c r="F301" s="144" t="s">
        <v>147</v>
      </c>
      <c r="G301" s="23">
        <v>10000</v>
      </c>
      <c r="H301" s="10">
        <v>0</v>
      </c>
      <c r="I301" s="10">
        <v>0</v>
      </c>
      <c r="J301" s="10"/>
      <c r="K301" s="10">
        <v>0</v>
      </c>
      <c r="L301" s="10"/>
      <c r="M301" s="10">
        <f>G301-H301-I301+K301</f>
        <v>10000</v>
      </c>
      <c r="N301" s="109">
        <v>43252</v>
      </c>
    </row>
    <row r="302" spans="1:14" x14ac:dyDescent="0.3">
      <c r="A302">
        <f t="shared" si="19"/>
        <v>33</v>
      </c>
      <c r="B302" s="119" t="s">
        <v>649</v>
      </c>
      <c r="C302" s="119" t="s">
        <v>650</v>
      </c>
      <c r="D302" s="119" t="s">
        <v>651</v>
      </c>
      <c r="E302" s="119" t="s">
        <v>652</v>
      </c>
      <c r="F302" s="119" t="s">
        <v>653</v>
      </c>
      <c r="G302" s="120">
        <v>5000</v>
      </c>
      <c r="H302" s="120">
        <f t="shared" ref="H302:H319" si="23">G302*2.87%</f>
        <v>143.5</v>
      </c>
      <c r="I302" s="120">
        <f t="shared" ref="I302:I319" si="24">G302*3.04%</f>
        <v>152</v>
      </c>
      <c r="J302" s="120"/>
      <c r="K302" s="120"/>
      <c r="L302" s="120"/>
      <c r="M302" s="120">
        <f t="shared" ref="M302:M319" si="25">SUM(G302-H302-I302)</f>
        <v>4704.5</v>
      </c>
      <c r="N302" s="145">
        <v>43647</v>
      </c>
    </row>
    <row r="303" spans="1:14" x14ac:dyDescent="0.3">
      <c r="A303">
        <f t="shared" si="19"/>
        <v>34</v>
      </c>
      <c r="B303" s="146" t="s">
        <v>654</v>
      </c>
      <c r="C303" s="146" t="s">
        <v>655</v>
      </c>
      <c r="D303" s="113" t="s">
        <v>33</v>
      </c>
      <c r="E303" s="119" t="s">
        <v>652</v>
      </c>
      <c r="F303" s="113" t="s">
        <v>626</v>
      </c>
      <c r="G303" s="120">
        <v>10000</v>
      </c>
      <c r="H303" s="120">
        <f t="shared" si="23"/>
        <v>287</v>
      </c>
      <c r="I303" s="120">
        <f t="shared" si="24"/>
        <v>304</v>
      </c>
      <c r="J303" s="120"/>
      <c r="K303" s="120"/>
      <c r="L303" s="120"/>
      <c r="M303" s="120">
        <f t="shared" si="25"/>
        <v>9409</v>
      </c>
      <c r="N303" s="147">
        <v>43739</v>
      </c>
    </row>
    <row r="304" spans="1:14" x14ac:dyDescent="0.3">
      <c r="A304">
        <f t="shared" si="19"/>
        <v>35</v>
      </c>
      <c r="B304" s="146" t="s">
        <v>656</v>
      </c>
      <c r="C304" s="146" t="s">
        <v>657</v>
      </c>
      <c r="D304" s="113" t="s">
        <v>33</v>
      </c>
      <c r="E304" s="119" t="s">
        <v>652</v>
      </c>
      <c r="F304" s="113" t="s">
        <v>658</v>
      </c>
      <c r="G304" s="120">
        <v>10000</v>
      </c>
      <c r="H304" s="120">
        <f t="shared" si="23"/>
        <v>287</v>
      </c>
      <c r="I304" s="120">
        <f t="shared" si="24"/>
        <v>304</v>
      </c>
      <c r="J304" s="120"/>
      <c r="K304" s="120"/>
      <c r="L304" s="120"/>
      <c r="M304" s="120">
        <f t="shared" si="25"/>
        <v>9409</v>
      </c>
      <c r="N304" s="139">
        <v>43739</v>
      </c>
    </row>
    <row r="305" spans="1:14" x14ac:dyDescent="0.3">
      <c r="A305">
        <f t="shared" si="19"/>
        <v>36</v>
      </c>
      <c r="B305" s="146" t="s">
        <v>659</v>
      </c>
      <c r="C305" s="146" t="s">
        <v>660</v>
      </c>
      <c r="D305" s="113" t="s">
        <v>33</v>
      </c>
      <c r="E305" s="119" t="s">
        <v>652</v>
      </c>
      <c r="F305" s="113" t="s">
        <v>661</v>
      </c>
      <c r="G305" s="120">
        <v>10000</v>
      </c>
      <c r="H305" s="120">
        <f t="shared" si="23"/>
        <v>287</v>
      </c>
      <c r="I305" s="120">
        <f t="shared" si="24"/>
        <v>304</v>
      </c>
      <c r="J305" s="120"/>
      <c r="K305" s="120"/>
      <c r="L305" s="120"/>
      <c r="M305" s="120">
        <f t="shared" si="25"/>
        <v>9409</v>
      </c>
      <c r="N305" s="139">
        <v>43739</v>
      </c>
    </row>
    <row r="306" spans="1:14" x14ac:dyDescent="0.3">
      <c r="A306">
        <f t="shared" si="19"/>
        <v>37</v>
      </c>
      <c r="B306" s="146" t="s">
        <v>662</v>
      </c>
      <c r="C306" s="146" t="s">
        <v>663</v>
      </c>
      <c r="D306" s="113" t="s">
        <v>177</v>
      </c>
      <c r="E306" s="119" t="s">
        <v>652</v>
      </c>
      <c r="F306" s="113" t="s">
        <v>664</v>
      </c>
      <c r="G306" s="120">
        <v>17936</v>
      </c>
      <c r="H306" s="120">
        <f t="shared" si="23"/>
        <v>514.76319999999998</v>
      </c>
      <c r="I306" s="120">
        <f t="shared" si="24"/>
        <v>545.25440000000003</v>
      </c>
      <c r="J306" s="120"/>
      <c r="K306" s="120"/>
      <c r="L306" s="120"/>
      <c r="M306" s="120">
        <f t="shared" si="25"/>
        <v>16875.982399999997</v>
      </c>
      <c r="N306" s="139">
        <v>43739</v>
      </c>
    </row>
    <row r="307" spans="1:14" x14ac:dyDescent="0.3">
      <c r="A307">
        <f t="shared" si="19"/>
        <v>38</v>
      </c>
      <c r="B307" s="146" t="s">
        <v>665</v>
      </c>
      <c r="C307" s="146" t="s">
        <v>656</v>
      </c>
      <c r="D307" s="113" t="s">
        <v>33</v>
      </c>
      <c r="E307" s="119" t="s">
        <v>652</v>
      </c>
      <c r="F307" s="113" t="s">
        <v>666</v>
      </c>
      <c r="G307" s="120">
        <v>5000</v>
      </c>
      <c r="H307" s="120">
        <f t="shared" si="23"/>
        <v>143.5</v>
      </c>
      <c r="I307" s="120">
        <f t="shared" si="24"/>
        <v>152</v>
      </c>
      <c r="J307" s="120"/>
      <c r="K307" s="120"/>
      <c r="L307" s="120"/>
      <c r="M307" s="120">
        <f t="shared" si="25"/>
        <v>4704.5</v>
      </c>
      <c r="N307" s="148">
        <v>43835</v>
      </c>
    </row>
    <row r="308" spans="1:14" x14ac:dyDescent="0.3">
      <c r="A308">
        <f t="shared" si="19"/>
        <v>39</v>
      </c>
      <c r="B308" s="146" t="s">
        <v>667</v>
      </c>
      <c r="C308" s="146" t="s">
        <v>93</v>
      </c>
      <c r="D308" s="113" t="s">
        <v>237</v>
      </c>
      <c r="E308" s="119" t="s">
        <v>652</v>
      </c>
      <c r="F308" s="113" t="s">
        <v>668</v>
      </c>
      <c r="G308" s="120">
        <v>10000</v>
      </c>
      <c r="H308" s="120">
        <f t="shared" si="23"/>
        <v>287</v>
      </c>
      <c r="I308" s="120">
        <f t="shared" si="24"/>
        <v>304</v>
      </c>
      <c r="J308" s="120"/>
      <c r="K308" s="120"/>
      <c r="L308" s="120"/>
      <c r="M308" s="120">
        <f t="shared" si="25"/>
        <v>9409</v>
      </c>
      <c r="N308" s="148">
        <v>43836</v>
      </c>
    </row>
    <row r="309" spans="1:14" x14ac:dyDescent="0.3">
      <c r="A309">
        <f t="shared" si="19"/>
        <v>40</v>
      </c>
      <c r="B309" s="146" t="s">
        <v>669</v>
      </c>
      <c r="C309" s="146" t="s">
        <v>670</v>
      </c>
      <c r="D309" s="113" t="s">
        <v>25</v>
      </c>
      <c r="E309" s="119" t="s">
        <v>652</v>
      </c>
      <c r="F309" s="113" t="s">
        <v>671</v>
      </c>
      <c r="G309" s="120">
        <v>7000</v>
      </c>
      <c r="H309" s="120">
        <f t="shared" si="23"/>
        <v>200.9</v>
      </c>
      <c r="I309" s="120">
        <f t="shared" si="24"/>
        <v>212.8</v>
      </c>
      <c r="J309" s="120"/>
      <c r="K309" s="120"/>
      <c r="L309" s="120">
        <v>0</v>
      </c>
      <c r="M309" s="120">
        <f>SUM(G309-H309+L309-I309)</f>
        <v>6586.3</v>
      </c>
      <c r="N309" s="148">
        <v>43837</v>
      </c>
    </row>
    <row r="310" spans="1:14" x14ac:dyDescent="0.3">
      <c r="A310">
        <f t="shared" si="19"/>
        <v>41</v>
      </c>
      <c r="B310" s="119" t="s">
        <v>672</v>
      </c>
      <c r="C310" s="119" t="s">
        <v>673</v>
      </c>
      <c r="D310" s="119" t="s">
        <v>674</v>
      </c>
      <c r="E310" s="119" t="s">
        <v>652</v>
      </c>
      <c r="F310" s="119" t="s">
        <v>675</v>
      </c>
      <c r="G310" s="120">
        <v>8000</v>
      </c>
      <c r="H310" s="120">
        <f t="shared" si="23"/>
        <v>229.6</v>
      </c>
      <c r="I310" s="120">
        <f t="shared" si="24"/>
        <v>243.2</v>
      </c>
      <c r="J310" s="120"/>
      <c r="K310" s="120"/>
      <c r="L310" s="120"/>
      <c r="M310" s="120">
        <f t="shared" si="25"/>
        <v>7527.2</v>
      </c>
      <c r="N310" s="148">
        <v>43837</v>
      </c>
    </row>
    <row r="311" spans="1:14" x14ac:dyDescent="0.3">
      <c r="A311">
        <f t="shared" si="19"/>
        <v>42</v>
      </c>
      <c r="B311" s="149" t="s">
        <v>676</v>
      </c>
      <c r="C311" s="119" t="s">
        <v>677</v>
      </c>
      <c r="D311" s="149" t="s">
        <v>25</v>
      </c>
      <c r="E311" s="119" t="s">
        <v>652</v>
      </c>
      <c r="F311" s="149" t="s">
        <v>678</v>
      </c>
      <c r="G311" s="150">
        <v>6000</v>
      </c>
      <c r="H311" s="150">
        <f t="shared" si="23"/>
        <v>172.2</v>
      </c>
      <c r="I311" s="150">
        <f t="shared" si="24"/>
        <v>182.4</v>
      </c>
      <c r="J311" s="150"/>
      <c r="K311" s="150"/>
      <c r="L311" s="150"/>
      <c r="M311" s="150">
        <f t="shared" si="25"/>
        <v>5645.4000000000005</v>
      </c>
      <c r="N311" s="148">
        <v>43833</v>
      </c>
    </row>
    <row r="312" spans="1:14" x14ac:dyDescent="0.3">
      <c r="A312">
        <f t="shared" si="19"/>
        <v>43</v>
      </c>
      <c r="B312" s="149" t="s">
        <v>679</v>
      </c>
      <c r="C312" s="119" t="s">
        <v>680</v>
      </c>
      <c r="D312" s="149" t="s">
        <v>57</v>
      </c>
      <c r="E312" s="119" t="s">
        <v>652</v>
      </c>
      <c r="F312" s="119" t="s">
        <v>681</v>
      </c>
      <c r="G312" s="150">
        <v>5000</v>
      </c>
      <c r="H312" s="150">
        <f t="shared" si="23"/>
        <v>143.5</v>
      </c>
      <c r="I312" s="150">
        <f t="shared" si="24"/>
        <v>152</v>
      </c>
      <c r="J312" s="150"/>
      <c r="K312" s="150"/>
      <c r="L312" s="150"/>
      <c r="M312" s="150">
        <f t="shared" si="25"/>
        <v>4704.5</v>
      </c>
      <c r="N312" s="148">
        <v>44228</v>
      </c>
    </row>
    <row r="313" spans="1:14" ht="20.399999999999999" x14ac:dyDescent="0.3">
      <c r="A313">
        <f t="shared" si="19"/>
        <v>44</v>
      </c>
      <c r="B313" s="151" t="s">
        <v>682</v>
      </c>
      <c r="C313" s="38" t="s">
        <v>683</v>
      </c>
      <c r="D313" s="149" t="s">
        <v>539</v>
      </c>
      <c r="E313" s="119" t="s">
        <v>652</v>
      </c>
      <c r="F313" s="141" t="s">
        <v>561</v>
      </c>
      <c r="G313" s="150">
        <v>10000</v>
      </c>
      <c r="H313" s="150">
        <f t="shared" si="23"/>
        <v>287</v>
      </c>
      <c r="I313" s="150">
        <f t="shared" si="24"/>
        <v>304</v>
      </c>
      <c r="J313" s="150"/>
      <c r="K313" s="150"/>
      <c r="L313" s="150"/>
      <c r="M313" s="150">
        <f t="shared" si="25"/>
        <v>9409</v>
      </c>
      <c r="N313" s="134">
        <v>44200</v>
      </c>
    </row>
    <row r="314" spans="1:14" x14ac:dyDescent="0.3">
      <c r="A314">
        <f t="shared" si="19"/>
        <v>45</v>
      </c>
      <c r="B314" s="38" t="s">
        <v>684</v>
      </c>
      <c r="C314" s="38" t="s">
        <v>685</v>
      </c>
      <c r="D314" s="149" t="s">
        <v>57</v>
      </c>
      <c r="E314" s="119" t="s">
        <v>652</v>
      </c>
      <c r="F314" s="141" t="s">
        <v>686</v>
      </c>
      <c r="G314" s="150">
        <v>10000</v>
      </c>
      <c r="H314" s="150">
        <f t="shared" si="23"/>
        <v>287</v>
      </c>
      <c r="I314" s="150">
        <f t="shared" si="24"/>
        <v>304</v>
      </c>
      <c r="J314" s="150"/>
      <c r="K314" s="150"/>
      <c r="L314" s="150"/>
      <c r="M314" s="150">
        <f t="shared" si="25"/>
        <v>9409</v>
      </c>
      <c r="N314" s="134">
        <v>44200</v>
      </c>
    </row>
    <row r="315" spans="1:14" ht="20.399999999999999" x14ac:dyDescent="0.3">
      <c r="A315">
        <f t="shared" si="19"/>
        <v>46</v>
      </c>
      <c r="B315" s="38" t="s">
        <v>687</v>
      </c>
      <c r="C315" s="38" t="s">
        <v>688</v>
      </c>
      <c r="D315" s="149" t="s">
        <v>689</v>
      </c>
      <c r="E315" s="119" t="s">
        <v>652</v>
      </c>
      <c r="F315" s="141" t="s">
        <v>561</v>
      </c>
      <c r="G315" s="150">
        <v>7000</v>
      </c>
      <c r="H315" s="150">
        <f t="shared" si="23"/>
        <v>200.9</v>
      </c>
      <c r="I315" s="150">
        <f t="shared" si="24"/>
        <v>212.8</v>
      </c>
      <c r="J315" s="150"/>
      <c r="K315" s="150"/>
      <c r="L315" s="150"/>
      <c r="M315" s="150">
        <f t="shared" si="25"/>
        <v>6586.3</v>
      </c>
      <c r="N315" s="134">
        <v>44200</v>
      </c>
    </row>
    <row r="316" spans="1:14" x14ac:dyDescent="0.3">
      <c r="A316">
        <f t="shared" si="19"/>
        <v>47</v>
      </c>
      <c r="B316" s="38" t="s">
        <v>690</v>
      </c>
      <c r="C316" s="38" t="s">
        <v>618</v>
      </c>
      <c r="D316" s="149" t="s">
        <v>143</v>
      </c>
      <c r="E316" s="119" t="s">
        <v>652</v>
      </c>
      <c r="F316" s="141" t="s">
        <v>691</v>
      </c>
      <c r="G316" s="150">
        <v>5000</v>
      </c>
      <c r="H316" s="150">
        <f t="shared" si="23"/>
        <v>143.5</v>
      </c>
      <c r="I316" s="150">
        <f t="shared" si="24"/>
        <v>152</v>
      </c>
      <c r="J316" s="150"/>
      <c r="K316" s="150"/>
      <c r="L316" s="150"/>
      <c r="M316" s="150">
        <f t="shared" si="25"/>
        <v>4704.5</v>
      </c>
      <c r="N316" s="134">
        <v>44202</v>
      </c>
    </row>
    <row r="317" spans="1:14" x14ac:dyDescent="0.3">
      <c r="A317">
        <f t="shared" si="19"/>
        <v>48</v>
      </c>
      <c r="B317" s="38" t="s">
        <v>692</v>
      </c>
      <c r="C317" s="38" t="s">
        <v>693</v>
      </c>
      <c r="D317" s="149" t="s">
        <v>694</v>
      </c>
      <c r="E317" s="119" t="s">
        <v>652</v>
      </c>
      <c r="F317" s="141" t="s">
        <v>695</v>
      </c>
      <c r="G317" s="150">
        <v>5000</v>
      </c>
      <c r="H317" s="150">
        <f t="shared" si="23"/>
        <v>143.5</v>
      </c>
      <c r="I317" s="150">
        <f t="shared" si="24"/>
        <v>152</v>
      </c>
      <c r="J317" s="150"/>
      <c r="K317" s="150"/>
      <c r="L317" s="150"/>
      <c r="M317" s="150">
        <f t="shared" si="25"/>
        <v>4704.5</v>
      </c>
      <c r="N317" s="134">
        <v>44501</v>
      </c>
    </row>
    <row r="318" spans="1:14" x14ac:dyDescent="0.3">
      <c r="A318">
        <f t="shared" si="19"/>
        <v>49</v>
      </c>
      <c r="B318" s="38" t="s">
        <v>696</v>
      </c>
      <c r="C318" s="38" t="s">
        <v>697</v>
      </c>
      <c r="D318" s="149" t="s">
        <v>698</v>
      </c>
      <c r="E318" s="119" t="s">
        <v>652</v>
      </c>
      <c r="F318" s="141" t="s">
        <v>591</v>
      </c>
      <c r="G318" s="150">
        <v>5000</v>
      </c>
      <c r="H318" s="150">
        <f t="shared" si="23"/>
        <v>143.5</v>
      </c>
      <c r="I318" s="150">
        <f t="shared" si="24"/>
        <v>152</v>
      </c>
      <c r="J318" s="150"/>
      <c r="K318" s="150"/>
      <c r="L318" s="150"/>
      <c r="M318" s="150">
        <f t="shared" si="25"/>
        <v>4704.5</v>
      </c>
      <c r="N318" s="134">
        <v>44501</v>
      </c>
    </row>
    <row r="319" spans="1:14" x14ac:dyDescent="0.3">
      <c r="A319">
        <f t="shared" si="19"/>
        <v>50</v>
      </c>
      <c r="B319" s="38" t="s">
        <v>699</v>
      </c>
      <c r="C319" s="38" t="s">
        <v>700</v>
      </c>
      <c r="D319" s="149" t="s">
        <v>701</v>
      </c>
      <c r="E319" s="119" t="s">
        <v>652</v>
      </c>
      <c r="F319" s="141" t="s">
        <v>568</v>
      </c>
      <c r="G319" s="150">
        <v>5000</v>
      </c>
      <c r="H319" s="150">
        <f t="shared" si="23"/>
        <v>143.5</v>
      </c>
      <c r="I319" s="150">
        <f t="shared" si="24"/>
        <v>152</v>
      </c>
      <c r="J319" s="150"/>
      <c r="K319" s="150"/>
      <c r="L319" s="150"/>
      <c r="M319" s="150">
        <f t="shared" si="25"/>
        <v>4704.5</v>
      </c>
      <c r="N319" s="134">
        <v>44501</v>
      </c>
    </row>
    <row r="320" spans="1:14" x14ac:dyDescent="0.3">
      <c r="A320">
        <f t="shared" si="19"/>
        <v>51</v>
      </c>
      <c r="B320" s="38" t="s">
        <v>702</v>
      </c>
      <c r="C320" s="38" t="s">
        <v>703</v>
      </c>
      <c r="D320" s="149" t="s">
        <v>701</v>
      </c>
      <c r="E320" s="119" t="s">
        <v>652</v>
      </c>
      <c r="F320" s="141" t="s">
        <v>704</v>
      </c>
      <c r="G320" s="150">
        <v>5000</v>
      </c>
      <c r="H320" s="150">
        <f>G320*2.87%</f>
        <v>143.5</v>
      </c>
      <c r="I320" s="150">
        <f>G320*3.04%</f>
        <v>152</v>
      </c>
      <c r="J320" s="150"/>
      <c r="K320" s="150"/>
      <c r="L320" s="150"/>
      <c r="M320" s="150">
        <f>SUM(G320-H320-I320)</f>
        <v>4704.5</v>
      </c>
      <c r="N320" s="134">
        <v>44517</v>
      </c>
    </row>
    <row r="321" spans="2:14" x14ac:dyDescent="0.3">
      <c r="B321" s="72" t="s">
        <v>705</v>
      </c>
      <c r="C321" s="38"/>
      <c r="D321" s="73"/>
      <c r="E321" s="73"/>
      <c r="F321" s="73"/>
      <c r="G321" s="75">
        <f>SUM(G270:G320)</f>
        <v>397086</v>
      </c>
      <c r="H321" s="75">
        <f>SUM(H270:H320)</f>
        <v>11109.368199999999</v>
      </c>
      <c r="I321" s="75">
        <f>SUM(I270:I320)</f>
        <v>11767.414399999998</v>
      </c>
      <c r="J321" s="122"/>
      <c r="K321" s="122">
        <f>SUM(K270:K284)</f>
        <v>0</v>
      </c>
      <c r="L321" s="75">
        <f>SUM(L270:L313)</f>
        <v>1190.1199999999999</v>
      </c>
      <c r="M321" s="75">
        <f>SUM(M270:M320)</f>
        <v>373019.09739999997</v>
      </c>
      <c r="N321" s="76"/>
    </row>
    <row r="322" spans="2:14" x14ac:dyDescent="0.3">
      <c r="B322" s="136"/>
      <c r="C322" s="136"/>
      <c r="D322" s="136"/>
      <c r="E322" s="136"/>
      <c r="F322" s="136"/>
      <c r="G322" s="136"/>
      <c r="H322" s="136"/>
      <c r="I322" s="136"/>
      <c r="J322" s="136"/>
      <c r="K322" s="136"/>
      <c r="L322" s="136"/>
      <c r="M322" s="136"/>
      <c r="N322" s="81"/>
    </row>
    <row r="323" spans="2:14" ht="15" thickBot="1" x14ac:dyDescent="0.35">
      <c r="B323" s="82"/>
      <c r="C323" s="83" t="s">
        <v>380</v>
      </c>
      <c r="D323" s="87"/>
      <c r="E323" s="86"/>
      <c r="F323" s="84" t="s">
        <v>381</v>
      </c>
      <c r="G323" s="84"/>
      <c r="H323" s="88"/>
      <c r="I323" s="136"/>
      <c r="J323" s="136"/>
      <c r="K323" s="136"/>
      <c r="L323" s="136"/>
      <c r="M323" s="136"/>
      <c r="N323" s="81"/>
    </row>
    <row r="324" spans="2:14" x14ac:dyDescent="0.3">
      <c r="B324" s="125" t="s">
        <v>706</v>
      </c>
      <c r="C324" s="125"/>
      <c r="D324" s="87"/>
      <c r="E324" s="86"/>
      <c r="F324" s="86" t="s">
        <v>383</v>
      </c>
      <c r="G324" s="86"/>
      <c r="H324" s="88"/>
      <c r="I324" s="136"/>
      <c r="J324" s="136"/>
      <c r="K324" s="136"/>
      <c r="L324" s="136"/>
      <c r="M324" s="136"/>
      <c r="N324" s="81"/>
    </row>
    <row r="325" spans="2:14" x14ac:dyDescent="0.3">
      <c r="B325" s="86"/>
      <c r="C325" s="86"/>
      <c r="D325" s="87"/>
      <c r="E325" s="86"/>
      <c r="F325" s="86"/>
      <c r="G325" s="86"/>
      <c r="H325" s="88"/>
      <c r="I325" s="136"/>
      <c r="J325" s="136"/>
      <c r="K325" s="136"/>
      <c r="L325" s="136"/>
      <c r="M325" s="136"/>
      <c r="N325" s="81"/>
    </row>
    <row r="326" spans="2:14" x14ac:dyDescent="0.3">
      <c r="B326" s="86"/>
      <c r="C326" s="86"/>
      <c r="D326" s="87"/>
      <c r="E326" s="86"/>
      <c r="F326" s="86"/>
      <c r="G326" s="86"/>
      <c r="H326" s="88"/>
      <c r="I326" s="136"/>
      <c r="J326" s="136"/>
      <c r="K326" s="136"/>
      <c r="L326" s="136"/>
      <c r="M326" s="136"/>
      <c r="N326" s="81"/>
    </row>
    <row r="327" spans="2:14" x14ac:dyDescent="0.3">
      <c r="B327" s="86"/>
      <c r="C327" s="86"/>
      <c r="D327" s="87"/>
      <c r="E327" s="86"/>
      <c r="F327" s="152"/>
      <c r="G327" s="86"/>
      <c r="H327" s="88"/>
      <c r="I327" s="136"/>
      <c r="J327" s="136"/>
      <c r="K327" s="136"/>
      <c r="L327" s="136"/>
      <c r="M327" s="136"/>
      <c r="N327" s="81"/>
    </row>
    <row r="328" spans="2:14" x14ac:dyDescent="0.3">
      <c r="B328" s="86"/>
      <c r="C328" s="86"/>
      <c r="D328" s="87"/>
      <c r="E328" s="86"/>
      <c r="F328" s="86"/>
      <c r="G328" s="86"/>
      <c r="H328" s="88"/>
      <c r="I328" s="136"/>
      <c r="J328" s="136"/>
      <c r="K328" s="136"/>
      <c r="L328" s="136"/>
      <c r="M328" s="136"/>
      <c r="N328" s="81"/>
    </row>
    <row r="329" spans="2:14" x14ac:dyDescent="0.3">
      <c r="B329" s="86"/>
      <c r="C329" s="86"/>
      <c r="D329" s="87"/>
      <c r="E329" s="86"/>
      <c r="F329" s="86"/>
      <c r="G329" s="86"/>
      <c r="H329" s="88"/>
      <c r="I329" s="136"/>
      <c r="J329" s="136"/>
      <c r="K329" s="136"/>
      <c r="L329" s="136"/>
      <c r="M329" s="136"/>
      <c r="N329" s="81"/>
    </row>
    <row r="330" spans="2:14" x14ac:dyDescent="0.3">
      <c r="B330" s="86"/>
      <c r="C330" s="86"/>
      <c r="D330" s="87"/>
      <c r="E330" s="86"/>
      <c r="F330" s="86"/>
      <c r="G330" s="86"/>
      <c r="H330" s="88"/>
      <c r="I330" s="136"/>
      <c r="J330" s="136"/>
      <c r="K330" s="136"/>
      <c r="L330" s="136"/>
      <c r="M330" s="136"/>
      <c r="N330" s="81"/>
    </row>
    <row r="331" spans="2:14" x14ac:dyDescent="0.3">
      <c r="B331" s="86"/>
      <c r="C331" s="86"/>
      <c r="D331" s="87"/>
      <c r="E331" s="86"/>
      <c r="F331" s="86"/>
      <c r="G331" s="86"/>
      <c r="H331" s="88"/>
      <c r="I331" s="136"/>
      <c r="J331" s="136"/>
      <c r="K331" s="136"/>
      <c r="L331" s="136"/>
      <c r="M331" s="136"/>
      <c r="N331" s="81"/>
    </row>
    <row r="332" spans="2:14" x14ac:dyDescent="0.3">
      <c r="B332" s="86"/>
      <c r="C332" s="86"/>
      <c r="D332" s="87"/>
      <c r="E332" s="86"/>
      <c r="F332" s="86"/>
      <c r="G332" s="86"/>
      <c r="H332" s="88"/>
      <c r="I332" s="136"/>
      <c r="J332" s="136"/>
      <c r="K332" s="136"/>
      <c r="L332" s="136"/>
      <c r="M332" s="136"/>
      <c r="N332" s="81"/>
    </row>
    <row r="333" spans="2:14" x14ac:dyDescent="0.3">
      <c r="B333" s="124"/>
      <c r="C333" s="124"/>
      <c r="D333" s="89"/>
      <c r="F333" s="136" t="s">
        <v>0</v>
      </c>
      <c r="G333" s="124"/>
      <c r="H333" s="78"/>
      <c r="I333" s="78"/>
      <c r="J333" s="78"/>
      <c r="K333" s="78"/>
      <c r="L333" s="78"/>
      <c r="M333" s="78"/>
      <c r="N333" s="81"/>
    </row>
    <row r="334" spans="2:14" x14ac:dyDescent="0.3">
      <c r="B334" s="136"/>
      <c r="C334" s="124"/>
      <c r="D334" s="89"/>
      <c r="F334" s="136" t="s">
        <v>1</v>
      </c>
      <c r="G334" s="136"/>
      <c r="H334" s="78"/>
      <c r="I334" s="78"/>
      <c r="J334" s="78"/>
      <c r="K334" s="78"/>
      <c r="L334" s="78"/>
      <c r="M334" s="78"/>
      <c r="N334" s="81"/>
    </row>
    <row r="335" spans="2:14" x14ac:dyDescent="0.3">
      <c r="B335" s="136"/>
      <c r="C335" s="136"/>
      <c r="D335" s="136"/>
      <c r="F335" s="136" t="s">
        <v>2</v>
      </c>
      <c r="G335" s="136"/>
      <c r="H335" s="136"/>
      <c r="I335" s="136"/>
      <c r="J335" s="136"/>
      <c r="K335" s="136"/>
      <c r="L335" s="136"/>
      <c r="M335" s="136"/>
      <c r="N335" s="81"/>
    </row>
    <row r="336" spans="2:14" x14ac:dyDescent="0.3">
      <c r="B336" s="136"/>
      <c r="C336" s="136"/>
      <c r="D336" s="136"/>
      <c r="F336" s="136" t="s">
        <v>384</v>
      </c>
      <c r="G336" s="136"/>
      <c r="H336" s="136"/>
      <c r="I336" s="136"/>
      <c r="J336" s="136"/>
      <c r="K336" s="136"/>
      <c r="L336" s="136"/>
      <c r="M336" s="136"/>
      <c r="N336" s="81"/>
    </row>
    <row r="337" spans="1:14" x14ac:dyDescent="0.3">
      <c r="B337" s="2" t="s">
        <v>4</v>
      </c>
      <c r="C337" s="2"/>
      <c r="D337" s="78"/>
      <c r="E337" s="78"/>
      <c r="F337" s="78"/>
      <c r="G337" s="123"/>
      <c r="H337" s="123"/>
      <c r="I337" s="123"/>
      <c r="J337" s="123"/>
      <c r="K337" s="123"/>
      <c r="L337" s="123"/>
      <c r="M337" s="123"/>
      <c r="N337" s="81"/>
    </row>
    <row r="338" spans="1:14" x14ac:dyDescent="0.3">
      <c r="B338" s="2" t="s">
        <v>707</v>
      </c>
      <c r="C338" s="2"/>
      <c r="D338" s="126"/>
      <c r="E338" s="126"/>
      <c r="F338" s="126"/>
      <c r="G338" s="96"/>
      <c r="H338" s="96" t="s">
        <v>708</v>
      </c>
      <c r="I338" s="96" t="s">
        <v>12</v>
      </c>
      <c r="J338" s="96" t="s">
        <v>13</v>
      </c>
      <c r="K338" s="96"/>
      <c r="L338" s="96"/>
      <c r="M338" s="96"/>
      <c r="N338" s="95"/>
    </row>
    <row r="339" spans="1:14" ht="21.6" x14ac:dyDescent="0.3">
      <c r="B339" s="4" t="s">
        <v>5</v>
      </c>
      <c r="C339" s="4" t="s">
        <v>6</v>
      </c>
      <c r="D339" s="4" t="s">
        <v>7</v>
      </c>
      <c r="E339" s="4" t="s">
        <v>8</v>
      </c>
      <c r="F339" s="2" t="s">
        <v>9</v>
      </c>
      <c r="G339" s="153" t="s">
        <v>10</v>
      </c>
      <c r="H339" s="153" t="s">
        <v>478</v>
      </c>
      <c r="I339" s="4"/>
      <c r="J339" s="4"/>
      <c r="K339" s="4"/>
      <c r="L339" s="4"/>
      <c r="M339" s="154" t="s">
        <v>16</v>
      </c>
      <c r="N339" s="7" t="s">
        <v>17</v>
      </c>
    </row>
    <row r="340" spans="1:14" x14ac:dyDescent="0.3">
      <c r="A340">
        <v>1</v>
      </c>
      <c r="B340" s="73" t="s">
        <v>709</v>
      </c>
      <c r="C340" s="73" t="s">
        <v>93</v>
      </c>
      <c r="D340" s="73" t="s">
        <v>25</v>
      </c>
      <c r="E340" s="73" t="s">
        <v>710</v>
      </c>
      <c r="F340" s="73" t="s">
        <v>711</v>
      </c>
      <c r="G340" s="155">
        <v>5000</v>
      </c>
      <c r="H340" s="155">
        <v>143.5</v>
      </c>
      <c r="I340" s="155">
        <v>152</v>
      </c>
      <c r="J340" s="103"/>
      <c r="K340" s="103"/>
      <c r="L340" s="102"/>
      <c r="M340" s="102">
        <v>4704.5</v>
      </c>
      <c r="N340" s="101">
        <v>39234</v>
      </c>
    </row>
    <row r="341" spans="1:14" x14ac:dyDescent="0.3">
      <c r="A341">
        <f>A340+1</f>
        <v>2</v>
      </c>
      <c r="B341" s="73" t="s">
        <v>712</v>
      </c>
      <c r="C341" s="73" t="s">
        <v>713</v>
      </c>
      <c r="D341" s="73" t="s">
        <v>714</v>
      </c>
      <c r="E341" s="73" t="s">
        <v>710</v>
      </c>
      <c r="F341" s="73" t="s">
        <v>715</v>
      </c>
      <c r="G341" s="155">
        <v>5000</v>
      </c>
      <c r="H341" s="155">
        <v>143.5</v>
      </c>
      <c r="I341" s="155">
        <v>152</v>
      </c>
      <c r="J341" s="103"/>
      <c r="K341" s="103"/>
      <c r="L341" s="102"/>
      <c r="M341" s="102">
        <v>4704.5</v>
      </c>
      <c r="N341" s="101">
        <v>39265</v>
      </c>
    </row>
    <row r="342" spans="1:14" x14ac:dyDescent="0.3">
      <c r="A342">
        <f t="shared" ref="A342:A370" si="26">A341+1</f>
        <v>3</v>
      </c>
      <c r="B342" s="73" t="s">
        <v>716</v>
      </c>
      <c r="C342" s="73" t="s">
        <v>717</v>
      </c>
      <c r="D342" s="73" t="s">
        <v>143</v>
      </c>
      <c r="E342" s="73" t="s">
        <v>710</v>
      </c>
      <c r="F342" s="73" t="s">
        <v>718</v>
      </c>
      <c r="G342" s="155">
        <v>5000</v>
      </c>
      <c r="H342" s="155">
        <v>143.5</v>
      </c>
      <c r="I342" s="155">
        <v>152</v>
      </c>
      <c r="J342" s="103"/>
      <c r="K342" s="103"/>
      <c r="L342" s="102"/>
      <c r="M342" s="102">
        <v>4704.5</v>
      </c>
      <c r="N342" s="101">
        <v>39279</v>
      </c>
    </row>
    <row r="343" spans="1:14" x14ac:dyDescent="0.3">
      <c r="A343">
        <f t="shared" si="26"/>
        <v>4</v>
      </c>
      <c r="B343" s="73" t="s">
        <v>209</v>
      </c>
      <c r="C343" s="73" t="s">
        <v>719</v>
      </c>
      <c r="D343" s="73" t="s">
        <v>25</v>
      </c>
      <c r="E343" s="73" t="s">
        <v>710</v>
      </c>
      <c r="F343" s="73" t="s">
        <v>720</v>
      </c>
      <c r="G343" s="155">
        <v>5000</v>
      </c>
      <c r="H343" s="155">
        <v>143.5</v>
      </c>
      <c r="I343" s="155">
        <v>152</v>
      </c>
      <c r="J343" s="103"/>
      <c r="K343" s="103"/>
      <c r="L343" s="102"/>
      <c r="M343" s="102">
        <v>4704.5</v>
      </c>
      <c r="N343" s="101">
        <v>39295</v>
      </c>
    </row>
    <row r="344" spans="1:14" x14ac:dyDescent="0.3">
      <c r="A344">
        <f t="shared" si="26"/>
        <v>5</v>
      </c>
      <c r="B344" s="73" t="s">
        <v>86</v>
      </c>
      <c r="C344" s="73" t="s">
        <v>721</v>
      </c>
      <c r="D344" s="73" t="s">
        <v>33</v>
      </c>
      <c r="E344" s="73" t="s">
        <v>710</v>
      </c>
      <c r="F344" s="73" t="s">
        <v>722</v>
      </c>
      <c r="G344" s="155">
        <v>5000</v>
      </c>
      <c r="H344" s="155">
        <v>143.5</v>
      </c>
      <c r="I344" s="155">
        <v>152</v>
      </c>
      <c r="J344" s="103"/>
      <c r="K344" s="103"/>
      <c r="L344" s="102"/>
      <c r="M344" s="102">
        <v>4704.5</v>
      </c>
      <c r="N344" s="101">
        <v>39507</v>
      </c>
    </row>
    <row r="345" spans="1:14" x14ac:dyDescent="0.3">
      <c r="A345">
        <f t="shared" si="26"/>
        <v>6</v>
      </c>
      <c r="B345" s="73" t="s">
        <v>723</v>
      </c>
      <c r="C345" s="73" t="s">
        <v>724</v>
      </c>
      <c r="D345" s="73" t="s">
        <v>25</v>
      </c>
      <c r="E345" s="73" t="s">
        <v>710</v>
      </c>
      <c r="F345" s="73" t="s">
        <v>725</v>
      </c>
      <c r="G345" s="155">
        <v>5000</v>
      </c>
      <c r="H345" s="155">
        <v>143.5</v>
      </c>
      <c r="I345" s="155">
        <v>152</v>
      </c>
      <c r="J345" s="103"/>
      <c r="K345" s="103"/>
      <c r="L345" s="102"/>
      <c r="M345" s="102">
        <v>4704.5</v>
      </c>
      <c r="N345" s="101">
        <v>39722</v>
      </c>
    </row>
    <row r="346" spans="1:14" x14ac:dyDescent="0.3">
      <c r="A346">
        <f t="shared" si="26"/>
        <v>7</v>
      </c>
      <c r="B346" s="73" t="s">
        <v>726</v>
      </c>
      <c r="C346" s="73" t="s">
        <v>727</v>
      </c>
      <c r="D346" s="73" t="s">
        <v>207</v>
      </c>
      <c r="E346" s="73" t="s">
        <v>710</v>
      </c>
      <c r="F346" s="73" t="s">
        <v>728</v>
      </c>
      <c r="G346" s="155">
        <v>12000</v>
      </c>
      <c r="H346" s="155">
        <v>344.4</v>
      </c>
      <c r="I346" s="155">
        <v>364.8</v>
      </c>
      <c r="J346" s="103"/>
      <c r="K346" s="103"/>
      <c r="L346" s="102"/>
      <c r="M346" s="102">
        <v>11290.800000000001</v>
      </c>
      <c r="N346" s="101">
        <v>40210</v>
      </c>
    </row>
    <row r="347" spans="1:14" x14ac:dyDescent="0.3">
      <c r="A347">
        <f t="shared" si="26"/>
        <v>8</v>
      </c>
      <c r="B347" s="73" t="s">
        <v>729</v>
      </c>
      <c r="C347" s="73" t="s">
        <v>670</v>
      </c>
      <c r="D347" s="73" t="s">
        <v>25</v>
      </c>
      <c r="E347" s="73" t="s">
        <v>710</v>
      </c>
      <c r="F347" s="73" t="s">
        <v>730</v>
      </c>
      <c r="G347" s="155">
        <v>5000</v>
      </c>
      <c r="H347" s="155">
        <v>143.5</v>
      </c>
      <c r="I347" s="155">
        <v>152</v>
      </c>
      <c r="J347" s="103"/>
      <c r="K347" s="103"/>
      <c r="L347" s="102"/>
      <c r="M347" s="102">
        <v>4704.5</v>
      </c>
      <c r="N347" s="101">
        <v>40269</v>
      </c>
    </row>
    <row r="348" spans="1:14" x14ac:dyDescent="0.3">
      <c r="A348">
        <f t="shared" si="26"/>
        <v>9</v>
      </c>
      <c r="B348" s="73" t="s">
        <v>731</v>
      </c>
      <c r="C348" s="73" t="s">
        <v>732</v>
      </c>
      <c r="D348" s="73" t="s">
        <v>25</v>
      </c>
      <c r="E348" s="73" t="s">
        <v>710</v>
      </c>
      <c r="F348" s="73" t="s">
        <v>733</v>
      </c>
      <c r="G348" s="155">
        <v>5000</v>
      </c>
      <c r="H348" s="155">
        <v>143.5</v>
      </c>
      <c r="I348" s="155">
        <v>152</v>
      </c>
      <c r="J348" s="103"/>
      <c r="K348" s="103"/>
      <c r="L348" s="102"/>
      <c r="M348" s="102">
        <v>4704.5</v>
      </c>
      <c r="N348" s="101">
        <v>40483</v>
      </c>
    </row>
    <row r="349" spans="1:14" x14ac:dyDescent="0.3">
      <c r="A349">
        <f t="shared" si="26"/>
        <v>10</v>
      </c>
      <c r="B349" s="73" t="s">
        <v>421</v>
      </c>
      <c r="C349" s="73" t="s">
        <v>734</v>
      </c>
      <c r="D349" s="73" t="s">
        <v>33</v>
      </c>
      <c r="E349" s="73" t="s">
        <v>710</v>
      </c>
      <c r="F349" s="73" t="s">
        <v>735</v>
      </c>
      <c r="G349" s="155">
        <v>5000</v>
      </c>
      <c r="H349" s="155">
        <v>143.5</v>
      </c>
      <c r="I349" s="155">
        <v>152</v>
      </c>
      <c r="J349" s="103"/>
      <c r="K349" s="103"/>
      <c r="L349" s="102"/>
      <c r="M349" s="102">
        <v>4704.5</v>
      </c>
      <c r="N349" s="101">
        <v>40544</v>
      </c>
    </row>
    <row r="350" spans="1:14" x14ac:dyDescent="0.3">
      <c r="A350">
        <f t="shared" si="26"/>
        <v>11</v>
      </c>
      <c r="B350" s="73" t="s">
        <v>736</v>
      </c>
      <c r="C350" s="73" t="s">
        <v>737</v>
      </c>
      <c r="D350" s="73" t="s">
        <v>297</v>
      </c>
      <c r="E350" s="73" t="s">
        <v>710</v>
      </c>
      <c r="F350" s="73" t="s">
        <v>738</v>
      </c>
      <c r="G350" s="155">
        <v>8000</v>
      </c>
      <c r="H350" s="155">
        <v>229.6</v>
      </c>
      <c r="I350" s="155">
        <v>243.2</v>
      </c>
      <c r="J350" s="103"/>
      <c r="K350" s="103"/>
      <c r="L350" s="102"/>
      <c r="M350" s="102">
        <v>7527.2</v>
      </c>
      <c r="N350" s="101">
        <v>41153</v>
      </c>
    </row>
    <row r="351" spans="1:14" x14ac:dyDescent="0.3">
      <c r="A351">
        <f t="shared" si="26"/>
        <v>12</v>
      </c>
      <c r="B351" s="73" t="s">
        <v>739</v>
      </c>
      <c r="C351" s="73" t="s">
        <v>740</v>
      </c>
      <c r="D351" s="73" t="s">
        <v>33</v>
      </c>
      <c r="E351" s="73" t="s">
        <v>710</v>
      </c>
      <c r="F351" s="73" t="s">
        <v>741</v>
      </c>
      <c r="G351" s="155">
        <v>5000</v>
      </c>
      <c r="H351" s="155">
        <v>143.5</v>
      </c>
      <c r="I351" s="155">
        <v>152</v>
      </c>
      <c r="J351" s="103"/>
      <c r="K351" s="103"/>
      <c r="L351" s="102"/>
      <c r="M351" s="102">
        <v>4704.5</v>
      </c>
      <c r="N351" s="101">
        <v>41061</v>
      </c>
    </row>
    <row r="352" spans="1:14" x14ac:dyDescent="0.3">
      <c r="A352">
        <f t="shared" si="26"/>
        <v>13</v>
      </c>
      <c r="B352" s="73" t="s">
        <v>742</v>
      </c>
      <c r="C352" s="73" t="s">
        <v>743</v>
      </c>
      <c r="D352" s="73" t="s">
        <v>25</v>
      </c>
      <c r="E352" s="73" t="s">
        <v>710</v>
      </c>
      <c r="F352" s="73" t="s">
        <v>744</v>
      </c>
      <c r="G352" s="155">
        <v>5000</v>
      </c>
      <c r="H352" s="155">
        <v>143.5</v>
      </c>
      <c r="I352" s="155">
        <v>152</v>
      </c>
      <c r="J352" s="103"/>
      <c r="K352" s="103"/>
      <c r="L352" s="102"/>
      <c r="M352" s="102">
        <v>4704.5</v>
      </c>
      <c r="N352" s="101">
        <v>41122</v>
      </c>
    </row>
    <row r="353" spans="1:14" x14ac:dyDescent="0.3">
      <c r="A353">
        <f t="shared" si="26"/>
        <v>14</v>
      </c>
      <c r="B353" s="73" t="s">
        <v>745</v>
      </c>
      <c r="C353" s="73" t="s">
        <v>746</v>
      </c>
      <c r="D353" s="73" t="s">
        <v>33</v>
      </c>
      <c r="E353" s="73" t="s">
        <v>710</v>
      </c>
      <c r="F353" s="73" t="s">
        <v>744</v>
      </c>
      <c r="G353" s="155">
        <v>5000</v>
      </c>
      <c r="H353" s="155">
        <v>143.5</v>
      </c>
      <c r="I353" s="155">
        <v>152</v>
      </c>
      <c r="J353" s="103"/>
      <c r="K353" s="103"/>
      <c r="L353" s="102"/>
      <c r="M353" s="102">
        <v>4704.5</v>
      </c>
      <c r="N353" s="101">
        <v>41122</v>
      </c>
    </row>
    <row r="354" spans="1:14" x14ac:dyDescent="0.3">
      <c r="A354">
        <f t="shared" si="26"/>
        <v>15</v>
      </c>
      <c r="B354" s="73" t="s">
        <v>747</v>
      </c>
      <c r="C354" s="73" t="s">
        <v>748</v>
      </c>
      <c r="D354" s="73" t="s">
        <v>518</v>
      </c>
      <c r="E354" s="73" t="s">
        <v>710</v>
      </c>
      <c r="F354" s="73" t="s">
        <v>749</v>
      </c>
      <c r="G354" s="156">
        <v>37657</v>
      </c>
      <c r="H354" s="157">
        <f>G354*2.87%</f>
        <v>1080.7558999999999</v>
      </c>
      <c r="I354" s="157">
        <f>G354*3.04%</f>
        <v>1144.7728</v>
      </c>
      <c r="J354" s="108">
        <v>445.8</v>
      </c>
      <c r="K354" s="108"/>
      <c r="L354" s="138"/>
      <c r="M354" s="120">
        <f>SUM(G354-H354-I354-J354)</f>
        <v>34985.671300000002</v>
      </c>
      <c r="N354" s="101">
        <v>41061</v>
      </c>
    </row>
    <row r="355" spans="1:14" x14ac:dyDescent="0.3">
      <c r="A355">
        <f t="shared" si="26"/>
        <v>16</v>
      </c>
      <c r="B355" s="73" t="s">
        <v>750</v>
      </c>
      <c r="C355" s="73" t="s">
        <v>751</v>
      </c>
      <c r="D355" s="73" t="s">
        <v>752</v>
      </c>
      <c r="E355" s="73" t="s">
        <v>710</v>
      </c>
      <c r="F355" s="73" t="s">
        <v>483</v>
      </c>
      <c r="G355" s="155">
        <v>6000</v>
      </c>
      <c r="H355" s="155">
        <v>172.2</v>
      </c>
      <c r="I355" s="155">
        <v>182.4</v>
      </c>
      <c r="J355" s="103"/>
      <c r="K355" s="103"/>
      <c r="L355" s="102"/>
      <c r="M355" s="102">
        <v>5645.4000000000005</v>
      </c>
      <c r="N355" s="101">
        <v>40909</v>
      </c>
    </row>
    <row r="356" spans="1:14" x14ac:dyDescent="0.3">
      <c r="A356">
        <f t="shared" si="26"/>
        <v>17</v>
      </c>
      <c r="B356" s="73" t="s">
        <v>753</v>
      </c>
      <c r="C356" s="73" t="s">
        <v>754</v>
      </c>
      <c r="D356" s="73" t="s">
        <v>755</v>
      </c>
      <c r="E356" s="73" t="s">
        <v>710</v>
      </c>
      <c r="F356" s="73" t="s">
        <v>483</v>
      </c>
      <c r="G356" s="155">
        <v>18000</v>
      </c>
      <c r="H356" s="155">
        <v>516.6</v>
      </c>
      <c r="I356" s="155">
        <v>547.20000000000005</v>
      </c>
      <c r="J356" s="103"/>
      <c r="K356" s="103"/>
      <c r="L356" s="102"/>
      <c r="M356" s="102">
        <v>16936.2</v>
      </c>
      <c r="N356" s="101">
        <v>41760</v>
      </c>
    </row>
    <row r="357" spans="1:14" x14ac:dyDescent="0.3">
      <c r="A357">
        <f t="shared" si="26"/>
        <v>18</v>
      </c>
      <c r="B357" s="73" t="s">
        <v>268</v>
      </c>
      <c r="C357" s="73" t="s">
        <v>756</v>
      </c>
      <c r="D357" s="73" t="s">
        <v>57</v>
      </c>
      <c r="E357" s="73" t="s">
        <v>710</v>
      </c>
      <c r="F357" s="104" t="s">
        <v>757</v>
      </c>
      <c r="G357" s="155">
        <v>5000</v>
      </c>
      <c r="H357" s="155">
        <v>143.5</v>
      </c>
      <c r="I357" s="155">
        <v>152</v>
      </c>
      <c r="J357" s="103"/>
      <c r="K357" s="103"/>
      <c r="L357" s="102"/>
      <c r="M357" s="102">
        <v>4704.5</v>
      </c>
      <c r="N357" s="101">
        <v>42125</v>
      </c>
    </row>
    <row r="358" spans="1:14" x14ac:dyDescent="0.3">
      <c r="A358">
        <f t="shared" si="26"/>
        <v>19</v>
      </c>
      <c r="B358" s="73" t="s">
        <v>758</v>
      </c>
      <c r="C358" s="73" t="s">
        <v>759</v>
      </c>
      <c r="D358" s="73" t="s">
        <v>33</v>
      </c>
      <c r="E358" s="73" t="s">
        <v>710</v>
      </c>
      <c r="F358" s="73" t="s">
        <v>483</v>
      </c>
      <c r="G358" s="156">
        <v>9000</v>
      </c>
      <c r="H358" s="157">
        <f>G358*2.87%</f>
        <v>258.3</v>
      </c>
      <c r="I358" s="157">
        <f>G358*3.04%</f>
        <v>273.60000000000002</v>
      </c>
      <c r="J358" s="108"/>
      <c r="K358" s="108"/>
      <c r="L358" s="138"/>
      <c r="M358" s="107">
        <f>G358-H358-I358</f>
        <v>8468.1</v>
      </c>
      <c r="N358" s="101">
        <v>42156</v>
      </c>
    </row>
    <row r="359" spans="1:14" x14ac:dyDescent="0.3">
      <c r="A359">
        <f t="shared" si="26"/>
        <v>20</v>
      </c>
      <c r="B359" s="73" t="s">
        <v>760</v>
      </c>
      <c r="C359" s="73" t="s">
        <v>761</v>
      </c>
      <c r="D359" s="73" t="s">
        <v>57</v>
      </c>
      <c r="E359" s="73" t="s">
        <v>710</v>
      </c>
      <c r="F359" s="73" t="s">
        <v>762</v>
      </c>
      <c r="G359" s="155">
        <v>5000</v>
      </c>
      <c r="H359" s="155">
        <v>143.5</v>
      </c>
      <c r="I359" s="155">
        <v>152</v>
      </c>
      <c r="J359" s="103"/>
      <c r="K359" s="103"/>
      <c r="L359" s="102"/>
      <c r="M359" s="102">
        <v>4704.5</v>
      </c>
      <c r="N359" s="101">
        <v>42125</v>
      </c>
    </row>
    <row r="360" spans="1:14" x14ac:dyDescent="0.3">
      <c r="A360">
        <f t="shared" si="26"/>
        <v>21</v>
      </c>
      <c r="B360" s="104" t="s">
        <v>763</v>
      </c>
      <c r="C360" s="104" t="s">
        <v>262</v>
      </c>
      <c r="D360" s="119" t="s">
        <v>25</v>
      </c>
      <c r="E360" s="73" t="s">
        <v>710</v>
      </c>
      <c r="F360" s="119" t="s">
        <v>764</v>
      </c>
      <c r="G360" s="156">
        <v>5000</v>
      </c>
      <c r="H360" s="157">
        <f>G360*2.87%</f>
        <v>143.5</v>
      </c>
      <c r="I360" s="157">
        <f>G360*3.04%</f>
        <v>152</v>
      </c>
      <c r="J360" s="108"/>
      <c r="K360" s="108"/>
      <c r="L360" s="138"/>
      <c r="M360" s="107">
        <f>G360-H360-I360</f>
        <v>4704.5</v>
      </c>
      <c r="N360" s="134">
        <v>42856</v>
      </c>
    </row>
    <row r="361" spans="1:14" x14ac:dyDescent="0.3">
      <c r="A361">
        <f t="shared" si="26"/>
        <v>22</v>
      </c>
      <c r="B361" s="104" t="s">
        <v>765</v>
      </c>
      <c r="C361" s="104" t="s">
        <v>766</v>
      </c>
      <c r="D361" s="119" t="s">
        <v>767</v>
      </c>
      <c r="E361" s="73" t="s">
        <v>710</v>
      </c>
      <c r="F361" s="119" t="s">
        <v>768</v>
      </c>
      <c r="G361" s="156">
        <v>5000</v>
      </c>
      <c r="H361" s="157">
        <f>G361*2.87%</f>
        <v>143.5</v>
      </c>
      <c r="I361" s="157">
        <f>G361*3.04%</f>
        <v>152</v>
      </c>
      <c r="J361" s="108"/>
      <c r="K361" s="108"/>
      <c r="L361" s="138"/>
      <c r="M361" s="107">
        <f>G361-H361-I361</f>
        <v>4704.5</v>
      </c>
      <c r="N361" s="134">
        <v>43191</v>
      </c>
    </row>
    <row r="362" spans="1:14" x14ac:dyDescent="0.3">
      <c r="A362">
        <f t="shared" si="26"/>
        <v>23</v>
      </c>
      <c r="B362" s="116" t="s">
        <v>642</v>
      </c>
      <c r="C362" s="116" t="s">
        <v>769</v>
      </c>
      <c r="D362" s="116" t="s">
        <v>143</v>
      </c>
      <c r="E362" s="116" t="s">
        <v>770</v>
      </c>
      <c r="F362" s="116" t="s">
        <v>771</v>
      </c>
      <c r="G362" s="156">
        <v>5000</v>
      </c>
      <c r="H362" s="157">
        <f t="shared" ref="H362:H370" si="27">G362*2.87%</f>
        <v>143.5</v>
      </c>
      <c r="I362" s="157">
        <f t="shared" ref="I362:I370" si="28">G362*3.04%</f>
        <v>152</v>
      </c>
      <c r="J362" s="108"/>
      <c r="K362" s="108"/>
      <c r="L362" s="138"/>
      <c r="M362" s="107">
        <f>G362-H362-I362</f>
        <v>4704.5</v>
      </c>
      <c r="N362" s="158">
        <v>43497</v>
      </c>
    </row>
    <row r="363" spans="1:14" x14ac:dyDescent="0.3">
      <c r="A363">
        <f t="shared" si="26"/>
        <v>24</v>
      </c>
      <c r="B363" s="104" t="s">
        <v>268</v>
      </c>
      <c r="C363" s="104" t="s">
        <v>772</v>
      </c>
      <c r="D363" s="119" t="s">
        <v>651</v>
      </c>
      <c r="E363" s="119" t="s">
        <v>773</v>
      </c>
      <c r="F363" s="119" t="s">
        <v>774</v>
      </c>
      <c r="G363" s="120">
        <v>5000</v>
      </c>
      <c r="H363" s="120">
        <f t="shared" si="27"/>
        <v>143.5</v>
      </c>
      <c r="I363" s="120">
        <f t="shared" si="28"/>
        <v>152</v>
      </c>
      <c r="J363" s="120"/>
      <c r="K363" s="120"/>
      <c r="L363" s="120"/>
      <c r="M363" s="120">
        <f t="shared" ref="M363:M370" si="29">SUM(G363-H363-I363)</f>
        <v>4704.5</v>
      </c>
      <c r="N363" s="121">
        <v>43221</v>
      </c>
    </row>
    <row r="364" spans="1:14" x14ac:dyDescent="0.3">
      <c r="A364">
        <f t="shared" si="26"/>
        <v>25</v>
      </c>
      <c r="B364" s="104" t="s">
        <v>775</v>
      </c>
      <c r="C364" s="104" t="s">
        <v>776</v>
      </c>
      <c r="D364" s="119" t="s">
        <v>25</v>
      </c>
      <c r="E364" s="119" t="s">
        <v>773</v>
      </c>
      <c r="F364" s="119" t="s">
        <v>777</v>
      </c>
      <c r="G364" s="120">
        <v>5000</v>
      </c>
      <c r="H364" s="120">
        <f t="shared" si="27"/>
        <v>143.5</v>
      </c>
      <c r="I364" s="120">
        <f t="shared" si="28"/>
        <v>152</v>
      </c>
      <c r="J364" s="120"/>
      <c r="K364" s="120"/>
      <c r="L364" s="120"/>
      <c r="M364" s="120">
        <f t="shared" si="29"/>
        <v>4704.5</v>
      </c>
      <c r="N364" s="121">
        <v>43221</v>
      </c>
    </row>
    <row r="365" spans="1:14" x14ac:dyDescent="0.3">
      <c r="A365">
        <f t="shared" si="26"/>
        <v>26</v>
      </c>
      <c r="B365" s="104" t="s">
        <v>778</v>
      </c>
      <c r="C365" s="104" t="s">
        <v>779</v>
      </c>
      <c r="D365" s="119" t="s">
        <v>207</v>
      </c>
      <c r="E365" s="119" t="s">
        <v>773</v>
      </c>
      <c r="F365" s="119" t="s">
        <v>780</v>
      </c>
      <c r="G365" s="120">
        <v>14000</v>
      </c>
      <c r="H365" s="120">
        <f t="shared" si="27"/>
        <v>401.8</v>
      </c>
      <c r="I365" s="120">
        <f t="shared" si="28"/>
        <v>425.6</v>
      </c>
      <c r="J365" s="120"/>
      <c r="K365" s="120"/>
      <c r="L365" s="120"/>
      <c r="M365" s="120">
        <f t="shared" si="29"/>
        <v>13172.6</v>
      </c>
      <c r="N365" s="134">
        <v>43836</v>
      </c>
    </row>
    <row r="366" spans="1:14" x14ac:dyDescent="0.3">
      <c r="A366">
        <f t="shared" si="26"/>
        <v>27</v>
      </c>
      <c r="B366" s="119" t="s">
        <v>781</v>
      </c>
      <c r="C366" s="119" t="s">
        <v>93</v>
      </c>
      <c r="D366" s="119" t="s">
        <v>57</v>
      </c>
      <c r="E366" s="119" t="s">
        <v>773</v>
      </c>
      <c r="F366" s="119" t="s">
        <v>782</v>
      </c>
      <c r="G366" s="120">
        <v>5000</v>
      </c>
      <c r="H366" s="120">
        <f>G366*2.87%</f>
        <v>143.5</v>
      </c>
      <c r="I366" s="120">
        <f>G366*3.04%</f>
        <v>152</v>
      </c>
      <c r="J366" s="120"/>
      <c r="K366" s="120"/>
      <c r="L366" s="120"/>
      <c r="M366" s="120">
        <f>SUM(G366-H366-I366)</f>
        <v>4704.5</v>
      </c>
      <c r="N366" s="134" t="s">
        <v>783</v>
      </c>
    </row>
    <row r="367" spans="1:14" x14ac:dyDescent="0.3">
      <c r="A367">
        <f t="shared" si="26"/>
        <v>28</v>
      </c>
      <c r="B367" s="119" t="s">
        <v>784</v>
      </c>
      <c r="C367" s="119" t="s">
        <v>785</v>
      </c>
      <c r="D367" s="119" t="s">
        <v>786</v>
      </c>
      <c r="E367" s="119" t="s">
        <v>773</v>
      </c>
      <c r="F367" s="119" t="s">
        <v>345</v>
      </c>
      <c r="G367" s="120">
        <v>45000</v>
      </c>
      <c r="H367" s="120">
        <f t="shared" si="27"/>
        <v>1291.5</v>
      </c>
      <c r="I367" s="120">
        <f t="shared" si="28"/>
        <v>1368</v>
      </c>
      <c r="J367" s="120">
        <v>1547.25</v>
      </c>
      <c r="K367" s="120"/>
      <c r="L367" s="120"/>
      <c r="M367" s="120">
        <f>SUM(G367-H367-I367-J367)</f>
        <v>40793.25</v>
      </c>
      <c r="N367" s="134">
        <v>44199</v>
      </c>
    </row>
    <row r="368" spans="1:14" x14ac:dyDescent="0.3">
      <c r="A368">
        <f t="shared" si="26"/>
        <v>29</v>
      </c>
      <c r="B368" s="119" t="s">
        <v>642</v>
      </c>
      <c r="C368" s="119" t="s">
        <v>787</v>
      </c>
      <c r="D368" s="119" t="s">
        <v>143</v>
      </c>
      <c r="E368" s="119" t="s">
        <v>773</v>
      </c>
      <c r="F368" s="119" t="s">
        <v>749</v>
      </c>
      <c r="G368" s="120">
        <v>5000</v>
      </c>
      <c r="H368" s="120">
        <f t="shared" si="27"/>
        <v>143.5</v>
      </c>
      <c r="I368" s="120">
        <f t="shared" si="28"/>
        <v>152</v>
      </c>
      <c r="J368" s="120"/>
      <c r="K368" s="120"/>
      <c r="L368" s="120"/>
      <c r="M368" s="120">
        <f t="shared" si="29"/>
        <v>4704.5</v>
      </c>
      <c r="N368" s="134">
        <v>44201</v>
      </c>
    </row>
    <row r="369" spans="1:14" x14ac:dyDescent="0.3">
      <c r="A369">
        <f t="shared" si="26"/>
        <v>30</v>
      </c>
      <c r="B369" s="119" t="s">
        <v>788</v>
      </c>
      <c r="C369" s="119" t="s">
        <v>789</v>
      </c>
      <c r="D369" s="119" t="s">
        <v>25</v>
      </c>
      <c r="E369" s="119" t="s">
        <v>773</v>
      </c>
      <c r="F369" s="73" t="s">
        <v>790</v>
      </c>
      <c r="G369" s="120">
        <v>5000</v>
      </c>
      <c r="H369" s="120">
        <f t="shared" si="27"/>
        <v>143.5</v>
      </c>
      <c r="I369" s="120">
        <f t="shared" si="28"/>
        <v>152</v>
      </c>
      <c r="J369" s="120"/>
      <c r="K369" s="120"/>
      <c r="L369" s="120"/>
      <c r="M369" s="120">
        <f t="shared" si="29"/>
        <v>4704.5</v>
      </c>
      <c r="N369" s="134">
        <v>44203</v>
      </c>
    </row>
    <row r="370" spans="1:14" x14ac:dyDescent="0.3">
      <c r="A370">
        <f t="shared" si="26"/>
        <v>31</v>
      </c>
      <c r="B370" s="119" t="s">
        <v>791</v>
      </c>
      <c r="C370" s="119" t="s">
        <v>792</v>
      </c>
      <c r="D370" s="119" t="s">
        <v>539</v>
      </c>
      <c r="E370" s="119" t="s">
        <v>773</v>
      </c>
      <c r="F370" s="119" t="s">
        <v>345</v>
      </c>
      <c r="G370" s="120">
        <v>8000</v>
      </c>
      <c r="H370" s="120">
        <f t="shared" si="27"/>
        <v>229.6</v>
      </c>
      <c r="I370" s="120">
        <f t="shared" si="28"/>
        <v>243.2</v>
      </c>
      <c r="J370" s="120"/>
      <c r="K370" s="120"/>
      <c r="L370" s="120"/>
      <c r="M370" s="120">
        <f t="shared" si="29"/>
        <v>7527.2</v>
      </c>
      <c r="N370" s="134">
        <v>44410</v>
      </c>
    </row>
    <row r="371" spans="1:14" x14ac:dyDescent="0.3">
      <c r="B371" s="72" t="s">
        <v>793</v>
      </c>
      <c r="C371" s="72"/>
      <c r="D371" s="73"/>
      <c r="E371" s="73"/>
      <c r="F371" s="73"/>
      <c r="G371" s="74">
        <f>SUM(G340:G370)</f>
        <v>267657</v>
      </c>
      <c r="H371" s="74">
        <f>SUM(H340:H370)</f>
        <v>7681.7559000000001</v>
      </c>
      <c r="I371" s="74">
        <f>SUM(I340:I370)</f>
        <v>8136.7728000000006</v>
      </c>
      <c r="J371" s="122">
        <f>SUM(J354:J368)</f>
        <v>1993.05</v>
      </c>
      <c r="K371" s="122"/>
      <c r="L371" s="75">
        <f>SUM(L340:L364)</f>
        <v>0</v>
      </c>
      <c r="M371" s="75">
        <f>SUM(M340:M370)</f>
        <v>249845.42130000002</v>
      </c>
      <c r="N371" s="76"/>
    </row>
    <row r="372" spans="1:14" x14ac:dyDescent="0.3">
      <c r="B372" s="77" t="s">
        <v>794</v>
      </c>
      <c r="C372" s="77"/>
      <c r="D372" s="78"/>
      <c r="E372" s="78"/>
      <c r="F372" s="78"/>
      <c r="G372" s="79"/>
      <c r="H372" s="79"/>
      <c r="I372" s="79"/>
      <c r="J372" s="123"/>
      <c r="K372" s="123"/>
      <c r="L372" s="80"/>
      <c r="M372" s="80"/>
      <c r="N372" s="81"/>
    </row>
    <row r="373" spans="1:14" x14ac:dyDescent="0.3">
      <c r="B373" s="78"/>
      <c r="C373" s="78"/>
      <c r="D373" s="78"/>
      <c r="E373" s="78"/>
      <c r="F373" s="78"/>
      <c r="G373" s="78"/>
      <c r="H373" s="78"/>
      <c r="I373" s="124" t="s">
        <v>795</v>
      </c>
      <c r="J373" s="124"/>
      <c r="K373" s="124"/>
      <c r="L373" s="124"/>
      <c r="M373" s="159">
        <f>M121+M163+M229+M321+M371</f>
        <v>2003349.4479950001</v>
      </c>
    </row>
    <row r="374" spans="1:14" ht="15" thickBot="1" x14ac:dyDescent="0.35">
      <c r="B374" s="82"/>
      <c r="C374" s="83" t="s">
        <v>380</v>
      </c>
      <c r="D374" s="87"/>
      <c r="E374" s="86"/>
      <c r="F374" s="84" t="s">
        <v>381</v>
      </c>
      <c r="G374" s="84"/>
      <c r="H374" s="78"/>
      <c r="I374" s="78"/>
      <c r="J374" s="78"/>
      <c r="K374" s="78"/>
      <c r="L374" s="78"/>
      <c r="M374" s="160"/>
    </row>
    <row r="375" spans="1:14" x14ac:dyDescent="0.3">
      <c r="B375" s="125" t="s">
        <v>382</v>
      </c>
      <c r="C375" s="125"/>
      <c r="D375" s="87"/>
      <c r="E375" s="86"/>
      <c r="F375" s="86" t="s">
        <v>383</v>
      </c>
      <c r="G375" s="86"/>
      <c r="H375" s="88"/>
    </row>
  </sheetData>
  <protectedRanges>
    <protectedRange sqref="N72" name="Rango1_1_1_4_1_2"/>
  </protectedRanges>
  <mergeCells count="24">
    <mergeCell ref="B262:M262"/>
    <mergeCell ref="B263:M263"/>
    <mergeCell ref="B264:M264"/>
    <mergeCell ref="B265:M265"/>
    <mergeCell ref="B324:C324"/>
    <mergeCell ref="B375:C375"/>
    <mergeCell ref="B170:C170"/>
    <mergeCell ref="B196:M196"/>
    <mergeCell ref="B197:M197"/>
    <mergeCell ref="B198:M198"/>
    <mergeCell ref="B199:M199"/>
    <mergeCell ref="B233:C233"/>
    <mergeCell ref="B4:F4"/>
    <mergeCell ref="G4:M4"/>
    <mergeCell ref="B124:C124"/>
    <mergeCell ref="B128:M128"/>
    <mergeCell ref="B129:M129"/>
    <mergeCell ref="B130:M130"/>
    <mergeCell ref="B1:F1"/>
    <mergeCell ref="G1:M1"/>
    <mergeCell ref="B2:F2"/>
    <mergeCell ref="G2:M2"/>
    <mergeCell ref="B3:F3"/>
    <mergeCell ref="G3:M3"/>
  </mergeCells>
  <pageMargins left="0.23622047244094491" right="0" top="0.74803149606299213" bottom="0.74803149606299213" header="0.31496062992125984" footer="0.31496062992125984"/>
  <pageSetup paperSize="5" orientation="landscape" horizontalDpi="360" verticalDpi="36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Romero</dc:creator>
  <cp:lastModifiedBy>Roberto Romero</cp:lastModifiedBy>
  <dcterms:created xsi:type="dcterms:W3CDTF">2022-07-02T06:01:45Z</dcterms:created>
  <dcterms:modified xsi:type="dcterms:W3CDTF">2022-07-02T06:02:02Z</dcterms:modified>
</cp:coreProperties>
</file>